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600" windowHeight="9045"/>
  </bookViews>
  <sheets>
    <sheet name="ΙΣΟΛ_ΑΛΕΞΑΝΔΡΕΙΑ_16" sheetId="5" r:id="rId1"/>
    <sheet name="ΠΑΓΙΑ_2016" sheetId="6" r:id="rId2"/>
  </sheets>
  <definedNames>
    <definedName name="_xlnm.Print_Area" localSheetId="0">ΙΣΟΛ_ΑΛΕΞΑΝΔΡΕΙΑ_16!$A$1:$V$122</definedName>
    <definedName name="_xlnm.Print_Area" localSheetId="1">ΠΑΓΙΑ_2016!$A$1:$U$33</definedName>
  </definedNames>
  <calcPr calcId="145621"/>
</workbook>
</file>

<file path=xl/calcChain.xml><?xml version="1.0" encoding="utf-8"?>
<calcChain xmlns="http://schemas.openxmlformats.org/spreadsheetml/2006/main">
  <c r="T33" i="5" l="1"/>
  <c r="T29" i="5" l="1"/>
  <c r="X32" i="6" l="1"/>
  <c r="X31" i="6"/>
  <c r="G54" i="6"/>
  <c r="E55" i="6"/>
  <c r="E54" i="6"/>
  <c r="E53" i="6"/>
  <c r="E51" i="6"/>
  <c r="G41" i="6"/>
  <c r="G40" i="6"/>
  <c r="G39" i="6"/>
  <c r="G38" i="6"/>
  <c r="G45" i="6"/>
  <c r="G44" i="6"/>
  <c r="G43" i="6"/>
  <c r="G42" i="6"/>
  <c r="W31" i="6" l="1"/>
  <c r="W18" i="6"/>
  <c r="W19" i="6"/>
  <c r="W20" i="6"/>
  <c r="W21" i="6"/>
  <c r="W22" i="6"/>
  <c r="W23" i="6"/>
  <c r="W24" i="6"/>
  <c r="W25" i="6"/>
  <c r="W27" i="6"/>
  <c r="W28" i="6"/>
  <c r="W29" i="6"/>
  <c r="W17" i="6"/>
  <c r="U16" i="6" l="1"/>
  <c r="M16" i="6"/>
  <c r="K16" i="6"/>
  <c r="G16" i="6"/>
  <c r="E16" i="6"/>
  <c r="C16" i="6"/>
  <c r="N83" i="5" l="1"/>
  <c r="P77" i="5"/>
  <c r="T55" i="5"/>
  <c r="V55" i="5"/>
  <c r="J77" i="5" l="1"/>
  <c r="S18" i="6"/>
  <c r="S19" i="6"/>
  <c r="S20" i="6"/>
  <c r="S21" i="6"/>
  <c r="S22" i="6"/>
  <c r="S23" i="6"/>
  <c r="S24" i="6"/>
  <c r="S25" i="6"/>
  <c r="S28" i="6"/>
  <c r="U28" i="6" s="1"/>
  <c r="X28" i="6" s="1"/>
  <c r="S29" i="6"/>
  <c r="S31" i="6"/>
  <c r="S17" i="6"/>
  <c r="O11" i="6"/>
  <c r="O33" i="6" s="1"/>
  <c r="O32" i="6"/>
  <c r="S27" i="6"/>
  <c r="N90" i="5"/>
  <c r="J42" i="5"/>
  <c r="J49" i="5"/>
  <c r="T39" i="5"/>
  <c r="T40" i="5" s="1"/>
  <c r="P42" i="5"/>
  <c r="E32" i="6"/>
  <c r="J68" i="5"/>
  <c r="J70" i="5" s="1"/>
  <c r="J72" i="5" s="1"/>
  <c r="J74" i="5"/>
  <c r="H83" i="5"/>
  <c r="H86" i="5"/>
  <c r="H90" i="5"/>
  <c r="N86" i="5"/>
  <c r="P86" i="5" s="1"/>
  <c r="P74" i="5"/>
  <c r="P68" i="5"/>
  <c r="V60" i="5"/>
  <c r="V39" i="5"/>
  <c r="V40" i="5" s="1"/>
  <c r="V15" i="5"/>
  <c r="V20" i="5" s="1"/>
  <c r="P49" i="5"/>
  <c r="P40" i="5"/>
  <c r="P34" i="5"/>
  <c r="N29" i="5"/>
  <c r="L29" i="5"/>
  <c r="P28" i="5"/>
  <c r="P27" i="5"/>
  <c r="P26" i="5"/>
  <c r="P25" i="5"/>
  <c r="P23" i="5"/>
  <c r="P22" i="5"/>
  <c r="P21" i="5"/>
  <c r="P20" i="5"/>
  <c r="P19" i="5"/>
  <c r="P18" i="5"/>
  <c r="P17" i="5"/>
  <c r="P16" i="5"/>
  <c r="P15" i="5"/>
  <c r="N11" i="5"/>
  <c r="L11" i="5"/>
  <c r="P10" i="5"/>
  <c r="P9" i="5"/>
  <c r="P11" i="5" s="1"/>
  <c r="J40" i="5"/>
  <c r="T15" i="5"/>
  <c r="J15" i="5"/>
  <c r="J16" i="5"/>
  <c r="J17" i="5"/>
  <c r="J18" i="5"/>
  <c r="J19" i="5"/>
  <c r="J20" i="5"/>
  <c r="J21" i="5"/>
  <c r="J22" i="5"/>
  <c r="J23" i="5"/>
  <c r="J25" i="5"/>
  <c r="J26" i="5"/>
  <c r="J27" i="5"/>
  <c r="J28" i="5"/>
  <c r="J34" i="5"/>
  <c r="J9" i="5"/>
  <c r="J10" i="5"/>
  <c r="I31" i="6"/>
  <c r="Q11" i="6"/>
  <c r="M11" i="6"/>
  <c r="K11" i="6"/>
  <c r="I10" i="6"/>
  <c r="S10" i="6"/>
  <c r="U10" i="6" s="1"/>
  <c r="S9" i="6"/>
  <c r="I9" i="6"/>
  <c r="G11" i="6"/>
  <c r="E11" i="6"/>
  <c r="C11" i="6"/>
  <c r="H11" i="5"/>
  <c r="F11" i="5"/>
  <c r="I17" i="6"/>
  <c r="U17" i="6" s="1"/>
  <c r="I18" i="6"/>
  <c r="I19" i="6"/>
  <c r="I20" i="6"/>
  <c r="I21" i="6"/>
  <c r="U21" i="6" s="1"/>
  <c r="I22" i="6"/>
  <c r="I23" i="6"/>
  <c r="I24" i="6"/>
  <c r="I25" i="6"/>
  <c r="I27" i="6"/>
  <c r="I28" i="6"/>
  <c r="I29" i="6"/>
  <c r="Q32" i="6"/>
  <c r="Q33" i="6" s="1"/>
  <c r="M32" i="6"/>
  <c r="K32" i="6"/>
  <c r="K33" i="6" s="1"/>
  <c r="G32" i="6"/>
  <c r="G33" i="6" s="1"/>
  <c r="C32" i="6"/>
  <c r="T60" i="5"/>
  <c r="H29" i="5"/>
  <c r="F29" i="5"/>
  <c r="V57" i="5" l="1"/>
  <c r="J86" i="5"/>
  <c r="J75" i="5"/>
  <c r="J78" i="5" s="1"/>
  <c r="W32" i="6"/>
  <c r="J11" i="5"/>
  <c r="P29" i="5"/>
  <c r="P35" i="5" s="1"/>
  <c r="P70" i="5"/>
  <c r="P72" i="5" s="1"/>
  <c r="P75" i="5" s="1"/>
  <c r="P78" i="5" s="1"/>
  <c r="P87" i="5" s="1"/>
  <c r="P91" i="5" s="1"/>
  <c r="V66" i="5" s="1"/>
  <c r="P44" i="5"/>
  <c r="P50" i="5" s="1"/>
  <c r="J44" i="5"/>
  <c r="J50" i="5" s="1"/>
  <c r="J29" i="5"/>
  <c r="J35" i="5" s="1"/>
  <c r="X17" i="6"/>
  <c r="U24" i="6"/>
  <c r="U18" i="6"/>
  <c r="E33" i="6"/>
  <c r="U20" i="6"/>
  <c r="U27" i="6"/>
  <c r="X27" i="6" s="1"/>
  <c r="U31" i="6"/>
  <c r="U9" i="6"/>
  <c r="S11" i="6"/>
  <c r="U22" i="6"/>
  <c r="X22" i="6" s="1"/>
  <c r="U25" i="6"/>
  <c r="U23" i="6"/>
  <c r="U19" i="6"/>
  <c r="U29" i="6"/>
  <c r="X29" i="6" s="1"/>
  <c r="M33" i="6"/>
  <c r="S32" i="6"/>
  <c r="C33" i="6"/>
  <c r="I32" i="6"/>
  <c r="I11" i="6"/>
  <c r="J87" i="5" l="1"/>
  <c r="J91" i="5" s="1"/>
  <c r="T66" i="5" s="1"/>
  <c r="V70" i="5"/>
  <c r="T68" i="5" s="1"/>
  <c r="J57" i="5"/>
  <c r="X23" i="6"/>
  <c r="S33" i="6"/>
  <c r="U32" i="6"/>
  <c r="U11" i="6"/>
  <c r="X11" i="6" s="1"/>
  <c r="I33" i="6"/>
  <c r="P57" i="5"/>
  <c r="T70" i="5" l="1"/>
  <c r="T18" i="5" s="1"/>
  <c r="T20" i="5" s="1"/>
  <c r="T57" i="5" s="1"/>
  <c r="U33" i="6"/>
</calcChain>
</file>

<file path=xl/sharedStrings.xml><?xml version="1.0" encoding="utf-8"?>
<sst xmlns="http://schemas.openxmlformats.org/spreadsheetml/2006/main" count="369" uniqueCount="222">
  <si>
    <t>ΕΝΕΡΓΗΤΙΚΟ</t>
  </si>
  <si>
    <t>ΠΑΘΗΤΙΚΟ</t>
  </si>
  <si>
    <t>Ποσά</t>
  </si>
  <si>
    <t xml:space="preserve"> Αξία</t>
  </si>
  <si>
    <t>Αναπόσβεστη</t>
  </si>
  <si>
    <t>κτήσεως</t>
  </si>
  <si>
    <t xml:space="preserve"> Αποσβέσεις</t>
  </si>
  <si>
    <t xml:space="preserve"> αξία</t>
  </si>
  <si>
    <t>-</t>
  </si>
  <si>
    <t xml:space="preserve">   ΚΑΤΑΣΤΑΣΗ  ΛΟΓΑΡΙΑΣΜΟΥ  ΑΠΟΤΕΛΕΣΜΑΤΩΝ  ΧΡΗΣΕΩΣ</t>
  </si>
  <si>
    <t>ΠΙΝΑΚΑΣ ΔΙΑΘΕΣΕΩΣ ΑΠΟΤΕΛΕΣΜΑΤΩΝ</t>
  </si>
  <si>
    <t>κλειόμενης</t>
  </si>
  <si>
    <t xml:space="preserve"> </t>
  </si>
  <si>
    <t>Σύνολο</t>
  </si>
  <si>
    <t>Έκτακτα και ανόργανα έξοδα</t>
  </si>
  <si>
    <t>Έξοδα προηγούμενων χρήσεων</t>
  </si>
  <si>
    <t>Μείον:</t>
  </si>
  <si>
    <t>ΠΛΕΟΝ:</t>
  </si>
  <si>
    <t>Πιστωτικοί τόκοι &amp; συναφή έσοδα</t>
  </si>
  <si>
    <t>Χρεωστικοί τόκοι &amp; συναφή έξοδα</t>
  </si>
  <si>
    <t>ΜΕΙΟΝ:</t>
  </si>
  <si>
    <t>Έξοδα διοικητικής λειτουργίας</t>
  </si>
  <si>
    <t>Άλλα έσοδα εκμεταλλεύσεως</t>
  </si>
  <si>
    <t>1.</t>
  </si>
  <si>
    <t>3.</t>
  </si>
  <si>
    <t>4.</t>
  </si>
  <si>
    <t>Ι.</t>
  </si>
  <si>
    <t>4.Λοιπά έξοδα εγκαταστάσεως</t>
  </si>
  <si>
    <t xml:space="preserve"> ΙΙ.</t>
  </si>
  <si>
    <t>Ενσώματες ακινητοποιήσεις</t>
  </si>
  <si>
    <t>4.Μηχανήματα-τεχνικές εγκαταστάσεις</t>
  </si>
  <si>
    <t>5.Μεταφορικά μέσα</t>
  </si>
  <si>
    <t>6.Έπιπλα καί λοιπός εξοπλισμός</t>
  </si>
  <si>
    <t xml:space="preserve"> ΙΙΙ.</t>
  </si>
  <si>
    <t>Συμμετοχές και άλλες μακροπρόθεσμες</t>
  </si>
  <si>
    <t xml:space="preserve"> χρηματοοικονομικές απαιτήσεις</t>
  </si>
  <si>
    <t>Απαιτήσεις</t>
  </si>
  <si>
    <t xml:space="preserve"> IV.</t>
  </si>
  <si>
    <t>Διαθέσιμα</t>
  </si>
  <si>
    <t>1.Ταμείο</t>
  </si>
  <si>
    <t>3.Καταθέσεις όψεως και προθεσμίας</t>
  </si>
  <si>
    <t>ΙΙ.</t>
  </si>
  <si>
    <t>Σύνολο αποσβέσεων πάγιων στοιχείων</t>
  </si>
  <si>
    <t>Μείον:Οι από αυτές ενσωματωμένες</t>
  </si>
  <si>
    <t xml:space="preserve">             στο λειτουργικό κόστος</t>
  </si>
  <si>
    <t xml:space="preserve">Ι. </t>
  </si>
  <si>
    <t>ΙV.</t>
  </si>
  <si>
    <t>Aποτελέσματα εις νέο</t>
  </si>
  <si>
    <t>Βραχυπρόθεσμες υποχρεώσεις</t>
  </si>
  <si>
    <t>1.Προμηθευτές</t>
  </si>
  <si>
    <t>5.Υποχρεώσεις από φόρους - τέλη</t>
  </si>
  <si>
    <t>6.Ασφαλιστικοί  Οργανισμοί</t>
  </si>
  <si>
    <t>Ο ΟΡΚΩΤΟΣ ΕΛΕΓΚΤΗΣ ΛΟΓΙΣΤΗΣ</t>
  </si>
  <si>
    <t>Συνεργαζόμενοι Ορκωτοί Λογιστές α.ε.ο.ε.</t>
  </si>
  <si>
    <t>μέλος της Crowe Horwath International</t>
  </si>
  <si>
    <t>Φωκ. Νέγρη 3, 11257 Αθήνα</t>
  </si>
  <si>
    <t>Αρ Μ ΣΟΕΛ 125</t>
  </si>
  <si>
    <t>ΑΠΟΣΒΕΣΕΙΣ</t>
  </si>
  <si>
    <t>ΑΝΑΠΟΣΒΕΣΤΗ</t>
  </si>
  <si>
    <t>ΛΟΓΑΡΙΑΣΜΟΣ</t>
  </si>
  <si>
    <t>ΠΡΟΣΘΗΚΕΣ</t>
  </si>
  <si>
    <t>ΜΕΙΩΣΕΙΣ</t>
  </si>
  <si>
    <t>ΥΠΟΛΟΙΠΟ</t>
  </si>
  <si>
    <t>Γ.ΠΑΓΙΟ ΕΝΕΡΓΗΤΙΚΟ</t>
  </si>
  <si>
    <t>(+):</t>
  </si>
  <si>
    <t>ΑΓΓΕΛΗΣ ΗΛ. ΓΕΩΡΓΙΟΣ</t>
  </si>
  <si>
    <t>ΑΡ.Μ.Σ.Ο.ΕΛ 35481</t>
  </si>
  <si>
    <t>1.Γήπεδα-Οικόπεδα</t>
  </si>
  <si>
    <t>ΙΙΙ.</t>
  </si>
  <si>
    <t>Διαφορές αναπροσαρμογής -Επιχορηγήσεις</t>
  </si>
  <si>
    <t>Επενδύσεων - Δωρεές παγίων</t>
  </si>
  <si>
    <t>Μακροπρόθεσμες υποχρεώσεις</t>
  </si>
  <si>
    <t xml:space="preserve">       Σύνολο υποχρεώσεων (ΓΙ+ΓΙΙ)</t>
  </si>
  <si>
    <r>
      <t>Μείον</t>
    </r>
    <r>
      <rPr>
        <sz val="8"/>
        <rFont val="Verdana"/>
        <family val="2"/>
        <charset val="161"/>
      </rPr>
      <t>: Κόστος  πωλήσεων</t>
    </r>
  </si>
  <si>
    <r>
      <t>Πλέον</t>
    </r>
    <r>
      <rPr>
        <sz val="8"/>
        <rFont val="Verdana"/>
        <family val="2"/>
        <charset val="161"/>
      </rPr>
      <t>:</t>
    </r>
  </si>
  <si>
    <t>Σύνολο παγίου ενεργητικού (ΓΙΙ+ΓΙΙΙ)</t>
  </si>
  <si>
    <t>Προβλέψεις για έκτακτους κινδύνους</t>
  </si>
  <si>
    <t>1α.Πλατείες -Πάρκα -Παιδότοποι κοιν.χρήσεως</t>
  </si>
  <si>
    <t>1β.Οδοί - οδοστρώματα κοινής χρήσης</t>
  </si>
  <si>
    <t>1γ.Πεζοδρόμια κοινής χρήσεως</t>
  </si>
  <si>
    <t>2.Ορυχεία-Μεταλλεία-Λατομεία-Αγροί-Δάση</t>
  </si>
  <si>
    <t>3.Κτίρια και τεχνικά έργα</t>
  </si>
  <si>
    <t>3α.Κτιριακές εγκαταστάσεις κοινής χρήσεως</t>
  </si>
  <si>
    <t>3β.Εγκαταστάσεις ηλεκτροφωτισμού κοινής χρήσεως</t>
  </si>
  <si>
    <t>3γ.Λοιπές μόνιμες εγκ/σεις κοινής χρήσεως</t>
  </si>
  <si>
    <t xml:space="preserve">   και λοιπός μηχανολογικός εξοπλισμός</t>
  </si>
  <si>
    <t>7.Ακινητοποιήσεις υπό εκτέλεση &amp; προκαταβολές</t>
  </si>
  <si>
    <t>Σύνολο ακινητοποιήσεων (ΓΙΙ)</t>
  </si>
  <si>
    <t>1.Τίτλοι πάγιας επένδυσης</t>
  </si>
  <si>
    <t>1.Απαιτήσεις από πώληση αγαθών και υπηρεσιών</t>
  </si>
  <si>
    <t>5. Χρεώστες διάφοροι</t>
  </si>
  <si>
    <t>ΛΟΓΑΡΙΑΣΜΟΙ ΤΑΞΕΩΣ ΧΡΕΩΣΤΙΚΟΙ</t>
  </si>
  <si>
    <t>2. Χρεωστικοί λογαριασμοί Δημοσίου Λογιστικού</t>
  </si>
  <si>
    <t>Κεφάλαιο</t>
  </si>
  <si>
    <t>3.Δωρεές παγίων</t>
  </si>
  <si>
    <t>4.Επιχορηγήσεις επενδύσεων</t>
  </si>
  <si>
    <t xml:space="preserve">  Σύνολο ιδίων κεφαλαίων (ΑΙ+AIII+ΑΙV)</t>
  </si>
  <si>
    <t>1.Προβλέψεις για αποζημίωση προσωπικού</t>
  </si>
  <si>
    <t xml:space="preserve">   λόγω εξόδου από την υπηρεσία </t>
  </si>
  <si>
    <t>2.Δάνεια Ταμιευτηρίων</t>
  </si>
  <si>
    <t>8.Πιστωτές διάφοροι</t>
  </si>
  <si>
    <t>2.'Εξοδα χρήσεως δουλευμένα</t>
  </si>
  <si>
    <t>ΓΕΝΙΚΟ ΣΥΝΟΛΟ ΠΑΘΗΤΙΚΟΥ (Α+Β+Γ+Δ)</t>
  </si>
  <si>
    <t>2. Πιστωτικοί λογαριασμοί Δημοσίου Λογιστικού</t>
  </si>
  <si>
    <t>1.Έσοδα από πώληση αγαθών και υπηρεσιών</t>
  </si>
  <si>
    <t>2.Έσοδα από φόρους - εισφορές - πρόστιμα - προσαυξήσεις</t>
  </si>
  <si>
    <t>3.Τακτικές επιχορηγήσεις από κρατικό προϋπολογισμό</t>
  </si>
  <si>
    <t>Έξοδα λειτουργίας δημοσίων σχέσεων</t>
  </si>
  <si>
    <t>Μερικά αποτελέσματα (έλλειμμα) εκμεταλλεύσεως</t>
  </si>
  <si>
    <t>Ολικά αποτελέσματα (έλλειμμα) εκμεταλλεύσεως</t>
  </si>
  <si>
    <t>Έσοδα προηγουμένων χρήσεων</t>
  </si>
  <si>
    <t>Έκτακτα και ανόργανα έσοδα</t>
  </si>
  <si>
    <t xml:space="preserve">ΠΙΝΑΚΑΣ ΜΕΤΑΒΟΛΩΝ ΠΑΓΙΩΝ ΠΕΡΙΟΥΣΙΑΚΩΝ ΣΤΟΙΧΕΙΩΝ  </t>
  </si>
  <si>
    <t>Β. ΕΞΟΔΑ ΕΓΚΑΤΑΣΤΑΣΕΩΣ</t>
  </si>
  <si>
    <t>ΑΞΙΑ ΚΤΗΣΕΩΣ</t>
  </si>
  <si>
    <t xml:space="preserve">                                        Α  Π  Ο  Σ  Β  Ε  Σ  Ε  Ι  Σ</t>
  </si>
  <si>
    <t>ΚΩΔ.</t>
  </si>
  <si>
    <t>ΣΥΝΟΛΟ</t>
  </si>
  <si>
    <t xml:space="preserve">ΑΞΙΑ  </t>
  </si>
  <si>
    <t>ΑΠΟΣΒΕΣΕΩΝ</t>
  </si>
  <si>
    <t>10.00</t>
  </si>
  <si>
    <t xml:space="preserve">    1.Γήπεδα-Οικόπεδα</t>
  </si>
  <si>
    <t>17.11</t>
  </si>
  <si>
    <t xml:space="preserve">    1α.Πλατείες -Πάρκα -Παιδότοποι κοιν.χρήσεως</t>
  </si>
  <si>
    <t>17.31</t>
  </si>
  <si>
    <t xml:space="preserve">    1β.Οδοί - οδοστρώματα κοινής χρήσης</t>
  </si>
  <si>
    <t>17.51</t>
  </si>
  <si>
    <t xml:space="preserve">    1γ.Πεζοδρόμια κοινής χρήσεως</t>
  </si>
  <si>
    <t>10.04</t>
  </si>
  <si>
    <t xml:space="preserve">    2.Ορυχεία-Μεταλλεία-Λατομεία-Αγροί-Δάση</t>
  </si>
  <si>
    <t xml:space="preserve">    3.Κτίρια και τεχνικά έργα</t>
  </si>
  <si>
    <t>17.00</t>
  </si>
  <si>
    <t xml:space="preserve">    3α.Κτιριακές εγκαταστάσεις κοινής χρήσεως</t>
  </si>
  <si>
    <t>17.71</t>
  </si>
  <si>
    <t xml:space="preserve">    3β.Εγκαταστάσεις ηλεκτροφωτισμού κοινής χρήσεως</t>
  </si>
  <si>
    <t>17.90</t>
  </si>
  <si>
    <t xml:space="preserve">    3γ.Λοιπές μόνιμες εγκ/σεις κοινής χρήσεως</t>
  </si>
  <si>
    <t xml:space="preserve">    4.Μηχανήματα-τεχνικές εγκαταστάσεις</t>
  </si>
  <si>
    <t xml:space="preserve">       και λοιπός μηχανολογικός εξοπλισμός</t>
  </si>
  <si>
    <t xml:space="preserve">    5.Μεταφορικά μέσα</t>
  </si>
  <si>
    <t xml:space="preserve">    6.Έπιπλα και λοιπός εξοπλισμός</t>
  </si>
  <si>
    <t xml:space="preserve">    7.Ακινητοποιήσεις υπό εκτέλεση και</t>
  </si>
  <si>
    <t xml:space="preserve">       προκαταβολές</t>
  </si>
  <si>
    <t xml:space="preserve"> Σύνολο  </t>
  </si>
  <si>
    <t xml:space="preserve">Γενικό Σύνολο  </t>
  </si>
  <si>
    <t>Λοιπά έξοδα εγκαταστάσεως</t>
  </si>
  <si>
    <t>ΚΑΛΛΙΚΡΑΤΙΚΟΣ ΔΗΜΟΣ ΑΛΕΞΑΝΔΡΕΙΑΣ</t>
  </si>
  <si>
    <t>1.Έξοδα Ιδρύσεως &amp; Πρώτης εγκαταστάσεως</t>
  </si>
  <si>
    <t>Μείον:Προβλέψεις</t>
  </si>
  <si>
    <t>Β.ΕΞΟΔΑ ΕΓΚΑΤΑΣΤΑΣΕΩΣ</t>
  </si>
  <si>
    <t>Δ.ΚΥΚΛΟΦΟΡΟΥΝ  ΕΝΕΡΓΗΤΙΚΟ</t>
  </si>
  <si>
    <t>Ι.Αποτελέσματα  εκμεταλλεύσεως</t>
  </si>
  <si>
    <r>
      <t xml:space="preserve">ΙΙ.ΠΛΕΟΝ: </t>
    </r>
    <r>
      <rPr>
        <sz val="8"/>
        <rFont val="Verdana"/>
        <family val="2"/>
        <charset val="161"/>
      </rPr>
      <t>Έκτακτα αποτελέσματα</t>
    </r>
  </si>
  <si>
    <t>Α. ΙΔΙΑ ΚΕΦΑΛΑΙΑ</t>
  </si>
  <si>
    <t>Β.ΠΡΟΒΛΕΨΕΙΣ ΓΙΑ ΚΙΝΔΥΝΟΥΣ &amp; ΕΞΟΔΑ</t>
  </si>
  <si>
    <t>Γ.ΥΠΟΧΡΕΩΣΕΙΣ</t>
  </si>
  <si>
    <t>Δ.ΜΕΤΑΒΑΤΙΚΟΙ ΛΟΓΑΡΙΑΣΜΟΙ ΠΑΘΗΤΙΚΟΥ</t>
  </si>
  <si>
    <t xml:space="preserve"> Υπόλοιπο (ελλείμματος) χρήσεως εις νέο</t>
  </si>
  <si>
    <t>Οργανικά &amp; έκτακτα αποτελέσματα (έλλειμμα)</t>
  </si>
  <si>
    <t xml:space="preserve">ΚΑΘΑΡΑ ΑΠΟΤΕΛΕΣΜΑΤΑ (έλλειμμα) ΧΡΗΣΕΩΣ </t>
  </si>
  <si>
    <t>Καθαρά αποτελέσματα (έλλειμμα) χρήσεως</t>
  </si>
  <si>
    <t>Έλλειμμα εις νέο</t>
  </si>
  <si>
    <t>ΕΚΘΕΣΗ ΕΛΕΓΧΟΥ ΑΝΕΞΑΡΤΗΤΟΥ ΟΡΚΩΤΟΥ ΕΛΕΓΚΤΗ ΛΟΓΙΣΤΗ</t>
  </si>
  <si>
    <t>Προς το Δημοτικό Συμβούλιο του Δήμου Αλεξάνδρειας</t>
  </si>
  <si>
    <t>ΔΗΜΟΣ ΑΛΕΞΑΝΔΡΕΙΑΣ</t>
  </si>
  <si>
    <t>Έξοδα Ιδρύσεως &amp; α' εγκαταστάσεως</t>
  </si>
  <si>
    <t xml:space="preserve"> Ο ΔΗΜΑΡΧΟΣ </t>
  </si>
  <si>
    <t>Η ΠΡΟΪΣΤΑΜΕΝΗ ΔΙΕΥΘΥΝΣΗΣ ΟΙΚΟΝΟΜΙΚΩΝ ΥΠΗΡΕΣΙΩΝ</t>
  </si>
  <si>
    <t xml:space="preserve">ΓΙΑΓΚΟΥ ΚΑΛΛΙΟΠΗ  </t>
  </si>
  <si>
    <t>προηγούμενης</t>
  </si>
  <si>
    <t>Σύνολο κυκλοφορούντος ενεργητικού (ΔΙ+ΔΙΙ+ΔΙV)</t>
  </si>
  <si>
    <t>Ε.ΜΕΤΑΒΑΤΙΚΟΙ ΛΟΓΑΡΙΑΣΜΟΙ ΠΑΘΗΤΙΚΟΥ</t>
  </si>
  <si>
    <t>2.Έσοδα χρήσεως εισπρακτέα</t>
  </si>
  <si>
    <t>ΓΕΝΙΚΟ ΣΥΝΟΛΟ ΕΝΕΡΓΗΤΙΚΟΥ (Β+Γ+Δ+Ε)</t>
  </si>
  <si>
    <r>
      <t xml:space="preserve">   </t>
    </r>
    <r>
      <rPr>
        <u/>
        <sz val="8"/>
        <rFont val="Verdana"/>
        <family val="2"/>
        <charset val="161"/>
      </rPr>
      <t>Μείον</t>
    </r>
    <r>
      <rPr>
        <sz val="8"/>
        <rFont val="Verdana"/>
        <family val="2"/>
        <charset val="161"/>
      </rPr>
      <t>: Προβλέψεις υποτίμησης</t>
    </r>
  </si>
  <si>
    <t xml:space="preserve">προηγούμενων χρήσεων                           </t>
  </si>
  <si>
    <t>Υπόλοιπο αποτελεσμάτων (ελλειμμάτων)</t>
  </si>
  <si>
    <t>ΑΠΟΣΒΕΣΘΕΝΤΑ</t>
  </si>
  <si>
    <t>ΕΔΑΝΑΛ</t>
  </si>
  <si>
    <t>Μικτά αποτελέσματα (πλεόνασμα) εκμεταλλεύσεως</t>
  </si>
  <si>
    <t>ΓΚΥΡΙΝΗΣ ΠΑΝΑΓΙΩΤΗΣ</t>
  </si>
  <si>
    <t>Ο ΛΟΓΙΣΤΗΣ &amp; ΥΠΕΥΘΥΝΟΣ ΔΙΠΛΟΓΡΑΦΙΚΟΥ</t>
  </si>
  <si>
    <t xml:space="preserve"> ΣΤΙΒΑΚΤΗΣ ΣΤΑΜΑΤΗΣ</t>
  </si>
  <si>
    <t>Α.Δ.Τ. ΑΜ 418100</t>
  </si>
  <si>
    <t>Αρ.Αδείας Ο.Ε.Ε. 20210 Α' Τάξη</t>
  </si>
  <si>
    <t>Α.Δ.Τ ΑΕ 848476</t>
  </si>
  <si>
    <t>ΙΣΟΛΟΓΙΣΜΟΣ ΤΗΣ 31ης ΔΕΚΕΜΒΡΙΟΥ 2016</t>
  </si>
  <si>
    <t>6η ΔΙΑΧΕΙΡΙΣΤΙΚΗ ΧΡΗΣΗ (1 ΙΑΝΟΥΑΡΙΟΥ - 31 ΔΕΚΕΜΒΡΙΟΥ 2016)</t>
  </si>
  <si>
    <t>Ποσά κλειόμενης χρήσεως 2016</t>
  </si>
  <si>
    <t>Ποσά προηγούμενης χρήσεως 2015</t>
  </si>
  <si>
    <t>χρήσεως  2015</t>
  </si>
  <si>
    <t>31ης  ΔΕΚΕΜΒΡΙΟΥ  2016  (1 ΙΑΝΟΥΑΡΙΟΥ - 31 ΔΕΚΕΜΒΡΙΟΥ 2016)</t>
  </si>
  <si>
    <t>χρήσεως 2016</t>
  </si>
  <si>
    <t>χρήσεως 2015</t>
  </si>
  <si>
    <t>χρήσεως  2016</t>
  </si>
  <si>
    <t>6.Λογαριασμοί διαχείρισης προκαταβολών &amp; πιστώσεων</t>
  </si>
  <si>
    <t xml:space="preserve">7.Μακροπρόθεσμες υποχρεώσεις </t>
  </si>
  <si>
    <t xml:space="preserve">   πληρωτέες στην επόμενη χρήση</t>
  </si>
  <si>
    <t>1.Έσοδα επομένων χρήσεων</t>
  </si>
  <si>
    <t>Έσοδα από προβλέψεις προηγουμένων χρήσεων</t>
  </si>
  <si>
    <t>(+)</t>
  </si>
  <si>
    <t>Φόρος εισοδήματος</t>
  </si>
  <si>
    <t>31.12.2015</t>
  </si>
  <si>
    <t>ΧΡΗΣΗΣ 2015</t>
  </si>
  <si>
    <t xml:space="preserve">  31/12/2016</t>
  </si>
  <si>
    <t>Λογ.12</t>
  </si>
  <si>
    <t>Λογ.11</t>
  </si>
  <si>
    <t>Λογ.14</t>
  </si>
  <si>
    <t>Λογ.16</t>
  </si>
  <si>
    <t>Λογ.17.31</t>
  </si>
  <si>
    <t>Λογ.17.51</t>
  </si>
  <si>
    <t>Λογ.17.71</t>
  </si>
  <si>
    <t>Λογ.17.90</t>
  </si>
  <si>
    <t>ΜΕΤΑΦΟΡΑ ΣΕ ΕΞΟΔΑ</t>
  </si>
  <si>
    <t>ΚΛΕΙΣΙΜΟ ΕΠΙΧΟΡΗΣΗΣ</t>
  </si>
  <si>
    <t>ΑΡΧΗ 15</t>
  </si>
  <si>
    <t>ΣΕ ΠΑΓΙΑ</t>
  </si>
  <si>
    <t>ΑΛΛΑ</t>
  </si>
  <si>
    <t>ΜΕΙΩΣΕΙΣ ΛΟΓ. 15</t>
  </si>
  <si>
    <t xml:space="preserve">Α.Δ.Τ. ΑΝ 188080  </t>
  </si>
  <si>
    <t>Αλεξάνδρεια, 31 Μαϊου  2017</t>
  </si>
  <si>
    <t>Θεσσαλονίκη, 20 Σεπτεμβρίου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</si>
</sst>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 _);\(#,##0\)"/>
    <numFmt numFmtId="165" formatCode="#,##0;\-#,##0"/>
    <numFmt numFmtId="166" formatCode="\(#,##0.00\)"/>
  </numFmts>
  <fonts count="27" x14ac:knownFonts="1">
    <font>
      <sz val="10"/>
      <name val="Arial"/>
      <charset val="161"/>
    </font>
    <font>
      <sz val="10"/>
      <name val="Arial"/>
      <family val="2"/>
      <charset val="161"/>
    </font>
    <font>
      <sz val="10"/>
      <name val="Arial Greek"/>
      <charset val="161"/>
    </font>
    <font>
      <sz val="10"/>
      <name val="Times New Roman"/>
      <family val="1"/>
    </font>
    <font>
      <sz val="8"/>
      <name val="Arial"/>
      <family val="2"/>
      <charset val="161"/>
    </font>
    <font>
      <sz val="10"/>
      <name val="Times New Roman"/>
      <family val="1"/>
      <charset val="161"/>
    </font>
    <font>
      <b/>
      <sz val="10"/>
      <name val="Times New Roman"/>
      <family val="1"/>
      <charset val="161"/>
    </font>
    <font>
      <sz val="10"/>
      <name val="Verdana"/>
      <family val="2"/>
      <charset val="161"/>
    </font>
    <font>
      <b/>
      <sz val="8"/>
      <name val="Verdana"/>
      <family val="2"/>
      <charset val="161"/>
    </font>
    <font>
      <sz val="8"/>
      <name val="Verdana"/>
      <family val="2"/>
      <charset val="161"/>
    </font>
    <font>
      <u val="double"/>
      <sz val="8"/>
      <name val="Verdana"/>
      <family val="2"/>
      <charset val="161"/>
    </font>
    <font>
      <sz val="8"/>
      <color indexed="10"/>
      <name val="Verdana"/>
      <family val="2"/>
      <charset val="161"/>
    </font>
    <font>
      <u/>
      <sz val="8"/>
      <name val="Verdana"/>
      <family val="2"/>
      <charset val="161"/>
    </font>
    <font>
      <b/>
      <u/>
      <sz val="8"/>
      <name val="Verdana"/>
      <family val="2"/>
      <charset val="161"/>
    </font>
    <font>
      <b/>
      <sz val="7"/>
      <name val="Verdana"/>
      <family val="2"/>
      <charset val="161"/>
    </font>
    <font>
      <sz val="20"/>
      <name val="Times New Roman Greek"/>
      <family val="1"/>
      <charset val="161"/>
    </font>
    <font>
      <sz val="14"/>
      <name val="Times New Roman Greek"/>
      <family val="1"/>
      <charset val="161"/>
    </font>
    <font>
      <b/>
      <i/>
      <sz val="12"/>
      <name val="Verdana"/>
      <family val="2"/>
      <charset val="161"/>
    </font>
    <font>
      <sz val="8"/>
      <color rgb="FFFF0000"/>
      <name val="Verdana"/>
      <family val="2"/>
      <charset val="161"/>
    </font>
    <font>
      <sz val="14"/>
      <color rgb="FFFF0000"/>
      <name val="Times New Roman Greek"/>
      <family val="1"/>
      <charset val="161"/>
    </font>
    <font>
      <b/>
      <sz val="10"/>
      <color rgb="FFFF0000"/>
      <name val="Times New Roman"/>
      <family val="1"/>
      <charset val="161"/>
    </font>
    <font>
      <sz val="10"/>
      <color rgb="FFFF0000"/>
      <name val="Times New Roman"/>
      <family val="1"/>
      <charset val="161"/>
    </font>
    <font>
      <sz val="10"/>
      <color rgb="FFFF0000"/>
      <name val="Arial"/>
      <family val="2"/>
      <charset val="161"/>
    </font>
    <font>
      <sz val="10"/>
      <name val="Arial"/>
      <family val="2"/>
      <charset val="161"/>
    </font>
    <font>
      <sz val="9"/>
      <name val="Calibri"/>
      <family val="2"/>
      <charset val="161"/>
      <scheme val="minor"/>
    </font>
    <font>
      <b/>
      <u/>
      <sz val="10"/>
      <name val="Times New Roman"/>
      <family val="1"/>
      <charset val="161"/>
    </font>
    <font>
      <sz val="7"/>
      <name val="Verdana"/>
      <family val="2"/>
      <charset val="161"/>
    </font>
  </fonts>
  <fills count="2">
    <fill>
      <patternFill patternType="none"/>
    </fill>
    <fill>
      <patternFill patternType="gray125"/>
    </fill>
  </fills>
  <borders count="28">
    <border>
      <left/>
      <right/>
      <top/>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bottom style="double">
        <color indexed="64"/>
      </bottom>
      <diagonal/>
    </border>
    <border>
      <left/>
      <right style="medium">
        <color indexed="64"/>
      </right>
      <top/>
      <bottom style="thin">
        <color indexed="64"/>
      </bottom>
      <diagonal/>
    </border>
    <border>
      <left/>
      <right style="medium">
        <color indexed="64"/>
      </right>
      <top style="thin">
        <color indexed="64"/>
      </top>
      <bottom style="double">
        <color indexed="64"/>
      </bottom>
      <diagonal/>
    </border>
    <border>
      <left style="medium">
        <color indexed="64"/>
      </left>
      <right/>
      <top/>
      <bottom style="thin">
        <color indexed="64"/>
      </bottom>
      <diagonal/>
    </border>
  </borders>
  <cellStyleXfs count="3">
    <xf numFmtId="0" fontId="0" fillId="0" borderId="0"/>
    <xf numFmtId="0" fontId="2" fillId="0" borderId="0"/>
    <xf numFmtId="0" fontId="1" fillId="0" borderId="0"/>
  </cellStyleXfs>
  <cellXfs count="250">
    <xf numFmtId="0" fontId="0" fillId="0" borderId="0" xfId="0"/>
    <xf numFmtId="0" fontId="7" fillId="0" borderId="0" xfId="0" applyFont="1" applyFill="1"/>
    <xf numFmtId="0" fontId="7" fillId="0" borderId="0" xfId="0" applyFont="1"/>
    <xf numFmtId="4" fontId="9" fillId="0" borderId="0" xfId="1" applyNumberFormat="1" applyFont="1" applyFill="1" applyBorder="1" applyAlignment="1"/>
    <xf numFmtId="0" fontId="9" fillId="0" borderId="0" xfId="1" applyFont="1" applyFill="1" applyBorder="1"/>
    <xf numFmtId="164" fontId="9" fillId="0" borderId="0" xfId="1" applyNumberFormat="1" applyFont="1" applyFill="1" applyBorder="1" applyAlignment="1"/>
    <xf numFmtId="4" fontId="8" fillId="0" borderId="0" xfId="1" applyNumberFormat="1" applyFont="1" applyFill="1" applyBorder="1" applyAlignment="1"/>
    <xf numFmtId="0" fontId="9" fillId="0" borderId="0" xfId="0" applyFont="1"/>
    <xf numFmtId="4" fontId="8" fillId="0" borderId="0" xfId="1" applyNumberFormat="1" applyFont="1" applyFill="1" applyBorder="1" applyAlignment="1">
      <alignment horizontal="centerContinuous" vertical="center"/>
    </xf>
    <xf numFmtId="3" fontId="8" fillId="0" borderId="0" xfId="1" applyNumberFormat="1" applyFont="1" applyFill="1" applyBorder="1" applyAlignment="1"/>
    <xf numFmtId="164" fontId="8" fillId="0" borderId="0" xfId="1" applyNumberFormat="1" applyFont="1" applyFill="1" applyBorder="1" applyAlignment="1"/>
    <xf numFmtId="4" fontId="8" fillId="0" borderId="0" xfId="1" applyNumberFormat="1" applyFont="1" applyFill="1" applyBorder="1" applyAlignment="1">
      <alignment horizontal="centerContinuous"/>
    </xf>
    <xf numFmtId="164" fontId="9" fillId="0" borderId="0" xfId="1" applyNumberFormat="1" applyFont="1" applyFill="1" applyBorder="1"/>
    <xf numFmtId="4" fontId="9" fillId="0" borderId="0" xfId="1" applyNumberFormat="1" applyFont="1" applyFill="1" applyBorder="1"/>
    <xf numFmtId="4" fontId="9" fillId="0" borderId="0" xfId="1" applyNumberFormat="1" applyFont="1" applyFill="1" applyBorder="1" applyAlignment="1">
      <alignment horizontal="center"/>
    </xf>
    <xf numFmtId="4" fontId="9" fillId="0" borderId="1" xfId="1" applyNumberFormat="1" applyFont="1" applyFill="1" applyBorder="1" applyAlignment="1"/>
    <xf numFmtId="4" fontId="9" fillId="0" borderId="2" xfId="1" applyNumberFormat="1" applyFont="1" applyFill="1" applyBorder="1" applyAlignment="1"/>
    <xf numFmtId="4" fontId="9" fillId="0" borderId="3" xfId="1" applyNumberFormat="1" applyFont="1" applyFill="1" applyBorder="1" applyAlignment="1"/>
    <xf numFmtId="4" fontId="9" fillId="0" borderId="0" xfId="1" applyNumberFormat="1" applyFont="1" applyFill="1" applyBorder="1" applyAlignment="1">
      <alignment horizontal="right"/>
    </xf>
    <xf numFmtId="4" fontId="9" fillId="0" borderId="3" xfId="1" applyNumberFormat="1" applyFont="1" applyFill="1" applyBorder="1" applyAlignment="1">
      <alignment horizontal="right"/>
    </xf>
    <xf numFmtId="4" fontId="9" fillId="0" borderId="1" xfId="1" applyNumberFormat="1" applyFont="1" applyFill="1" applyBorder="1" applyAlignment="1">
      <alignment horizontal="right"/>
    </xf>
    <xf numFmtId="4" fontId="11" fillId="0" borderId="0" xfId="1" applyNumberFormat="1" applyFont="1" applyFill="1" applyBorder="1" applyAlignment="1"/>
    <xf numFmtId="0" fontId="11" fillId="0" borderId="0" xfId="0" applyFont="1" applyFill="1"/>
    <xf numFmtId="4" fontId="9" fillId="0" borderId="1" xfId="1" applyNumberFormat="1" applyFont="1" applyFill="1" applyBorder="1" applyAlignment="1">
      <alignment horizontal="center"/>
    </xf>
    <xf numFmtId="166" fontId="9" fillId="0" borderId="1" xfId="1" applyNumberFormat="1" applyFont="1" applyFill="1" applyBorder="1" applyAlignment="1">
      <alignment horizontal="right"/>
    </xf>
    <xf numFmtId="0" fontId="9" fillId="0" borderId="0" xfId="0" applyFont="1" applyFill="1"/>
    <xf numFmtId="4" fontId="9" fillId="0" borderId="0" xfId="0" applyNumberFormat="1" applyFont="1" applyBorder="1"/>
    <xf numFmtId="0" fontId="9" fillId="0" borderId="0" xfId="0" applyFont="1" applyBorder="1"/>
    <xf numFmtId="166" fontId="9" fillId="0" borderId="0" xfId="1" applyNumberFormat="1" applyFont="1" applyFill="1" applyBorder="1" applyAlignment="1">
      <alignment horizontal="right"/>
    </xf>
    <xf numFmtId="0" fontId="9" fillId="0" borderId="0" xfId="1" applyFont="1" applyFill="1" applyBorder="1" applyAlignment="1"/>
    <xf numFmtId="4" fontId="11" fillId="0" borderId="0" xfId="0" applyNumberFormat="1" applyFont="1" applyFill="1"/>
    <xf numFmtId="0" fontId="9" fillId="0" borderId="0" xfId="0" applyFont="1" applyFill="1" applyBorder="1"/>
    <xf numFmtId="4" fontId="9" fillId="0" borderId="0" xfId="0" applyNumberFormat="1" applyFont="1"/>
    <xf numFmtId="4" fontId="9" fillId="0" borderId="3" xfId="0" applyNumberFormat="1" applyFont="1" applyBorder="1"/>
    <xf numFmtId="4" fontId="9" fillId="0" borderId="1" xfId="0" applyNumberFormat="1" applyFont="1" applyFill="1" applyBorder="1" applyAlignment="1" applyProtection="1">
      <alignment vertical="center"/>
    </xf>
    <xf numFmtId="4" fontId="9" fillId="0" borderId="1" xfId="1" applyNumberFormat="1" applyFont="1" applyFill="1" applyBorder="1"/>
    <xf numFmtId="37" fontId="9" fillId="0" borderId="0" xfId="0" applyNumberFormat="1" applyFont="1" applyFill="1" applyBorder="1" applyAlignment="1"/>
    <xf numFmtId="0" fontId="16" fillId="0" borderId="0" xfId="0" applyFont="1" applyFill="1" applyAlignment="1">
      <alignment horizontal="center"/>
    </xf>
    <xf numFmtId="0" fontId="0" fillId="0" borderId="0" xfId="0" applyFill="1"/>
    <xf numFmtId="0" fontId="6" fillId="0" borderId="0" xfId="0" applyFont="1" applyFill="1" applyBorder="1" applyAlignment="1">
      <alignment horizontal="center"/>
    </xf>
    <xf numFmtId="0" fontId="5" fillId="0" borderId="0" xfId="0" applyFont="1" applyFill="1" applyBorder="1"/>
    <xf numFmtId="0" fontId="5" fillId="0" borderId="4" xfId="0" applyFont="1" applyFill="1" applyBorder="1"/>
    <xf numFmtId="0" fontId="6" fillId="0" borderId="5" xfId="0" applyFont="1" applyFill="1" applyBorder="1" applyAlignment="1">
      <alignment horizontal="center"/>
    </xf>
    <xf numFmtId="0" fontId="6" fillId="0" borderId="4"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8" xfId="0" applyFont="1" applyFill="1" applyBorder="1" applyAlignment="1">
      <alignment horizontal="left"/>
    </xf>
    <xf numFmtId="0" fontId="6" fillId="0" borderId="8" xfId="0" applyFont="1" applyFill="1" applyBorder="1" applyAlignment="1">
      <alignment horizontal="center"/>
    </xf>
    <xf numFmtId="0" fontId="6" fillId="0" borderId="9" xfId="0" applyFont="1" applyFill="1" applyBorder="1" applyAlignment="1">
      <alignment horizontal="center"/>
    </xf>
    <xf numFmtId="14" fontId="6" fillId="0" borderId="10" xfId="0" applyNumberFormat="1" applyFont="1" applyFill="1" applyBorder="1" applyAlignment="1">
      <alignment horizontal="center"/>
    </xf>
    <xf numFmtId="14" fontId="5" fillId="0" borderId="8" xfId="0" applyNumberFormat="1" applyFont="1" applyFill="1" applyBorder="1" applyAlignment="1">
      <alignment horizontal="left"/>
    </xf>
    <xf numFmtId="14" fontId="6" fillId="0" borderId="0" xfId="0" applyNumberFormat="1" applyFont="1" applyFill="1" applyBorder="1" applyAlignment="1">
      <alignment horizontal="center"/>
    </xf>
    <xf numFmtId="14" fontId="6" fillId="0" borderId="8" xfId="0" applyNumberFormat="1" applyFont="1" applyFill="1" applyBorder="1" applyAlignment="1">
      <alignment horizontal="center"/>
    </xf>
    <xf numFmtId="1" fontId="6" fillId="0" borderId="0" xfId="0" applyNumberFormat="1" applyFont="1" applyFill="1" applyBorder="1" applyAlignment="1">
      <alignment horizontal="center"/>
    </xf>
    <xf numFmtId="14" fontId="6" fillId="0" borderId="9" xfId="0" applyNumberFormat="1" applyFont="1" applyFill="1" applyBorder="1" applyAlignment="1">
      <alignment horizontal="center"/>
    </xf>
    <xf numFmtId="14" fontId="5" fillId="0" borderId="0" xfId="0" applyNumberFormat="1" applyFont="1" applyFill="1" applyBorder="1"/>
    <xf numFmtId="0" fontId="5" fillId="0" borderId="11" xfId="0" applyNumberFormat="1" applyFont="1" applyFill="1" applyBorder="1" applyAlignment="1">
      <alignment horizontal="left"/>
    </xf>
    <xf numFmtId="14" fontId="6" fillId="0" borderId="12" xfId="0" applyNumberFormat="1" applyFont="1" applyFill="1" applyBorder="1" applyAlignment="1">
      <alignment horizontal="center"/>
    </xf>
    <xf numFmtId="1" fontId="6" fillId="0" borderId="12" xfId="0" applyNumberFormat="1" applyFont="1" applyFill="1" applyBorder="1" applyAlignment="1">
      <alignment horizontal="center"/>
    </xf>
    <xf numFmtId="37" fontId="6" fillId="0" borderId="0" xfId="0" applyNumberFormat="1" applyFont="1" applyFill="1" applyBorder="1" applyAlignment="1">
      <alignment horizontal="center"/>
    </xf>
    <xf numFmtId="4" fontId="6" fillId="0" borderId="0" xfId="0" applyNumberFormat="1" applyFont="1" applyFill="1" applyBorder="1" applyAlignment="1">
      <alignment horizontal="right"/>
    </xf>
    <xf numFmtId="4" fontId="5" fillId="0" borderId="0" xfId="0" applyNumberFormat="1" applyFont="1" applyFill="1" applyBorder="1" applyAlignment="1">
      <alignment horizontal="right"/>
    </xf>
    <xf numFmtId="2" fontId="5" fillId="0" borderId="0" xfId="0" applyNumberFormat="1" applyFont="1" applyFill="1" applyBorder="1" applyAlignment="1">
      <alignment horizontal="right"/>
    </xf>
    <xf numFmtId="4" fontId="5" fillId="0" borderId="9" xfId="0" applyNumberFormat="1" applyFont="1" applyFill="1" applyBorder="1" applyAlignment="1">
      <alignment horizontal="right"/>
    </xf>
    <xf numFmtId="4" fontId="5" fillId="0" borderId="10" xfId="0" applyNumberFormat="1" applyFont="1" applyFill="1" applyBorder="1" applyAlignment="1">
      <alignment horizontal="right"/>
    </xf>
    <xf numFmtId="0" fontId="5" fillId="0" borderId="8" xfId="0" applyNumberFormat="1" applyFont="1" applyFill="1" applyBorder="1" applyAlignment="1">
      <alignment horizontal="left"/>
    </xf>
    <xf numFmtId="14" fontId="6" fillId="0" borderId="0" xfId="0" applyNumberFormat="1" applyFont="1" applyFill="1" applyBorder="1" applyAlignment="1">
      <alignment horizontal="right"/>
    </xf>
    <xf numFmtId="0" fontId="6" fillId="0" borderId="8" xfId="0" applyNumberFormat="1" applyFont="1" applyFill="1" applyBorder="1" applyAlignment="1">
      <alignment horizontal="left"/>
    </xf>
    <xf numFmtId="14" fontId="5" fillId="0" borderId="8" xfId="0" applyNumberFormat="1" applyFont="1" applyFill="1" applyBorder="1"/>
    <xf numFmtId="37" fontId="6" fillId="0" borderId="12" xfId="0" applyNumberFormat="1" applyFont="1" applyFill="1" applyBorder="1" applyAlignment="1">
      <alignment horizontal="center"/>
    </xf>
    <xf numFmtId="4" fontId="6" fillId="0" borderId="11" xfId="0" applyNumberFormat="1" applyFont="1" applyFill="1" applyBorder="1" applyAlignment="1">
      <alignment horizontal="right"/>
    </xf>
    <xf numFmtId="4" fontId="6" fillId="0" borderId="12" xfId="0" applyNumberFormat="1" applyFont="1" applyFill="1" applyBorder="1" applyAlignment="1">
      <alignment horizontal="right"/>
    </xf>
    <xf numFmtId="4" fontId="6" fillId="0" borderId="13" xfId="0" applyNumberFormat="1" applyFont="1" applyFill="1" applyBorder="1" applyAlignment="1">
      <alignment horizontal="right"/>
    </xf>
    <xf numFmtId="4" fontId="6" fillId="0" borderId="14" xfId="0" applyNumberFormat="1" applyFont="1" applyFill="1" applyBorder="1" applyAlignment="1">
      <alignment horizontal="right"/>
    </xf>
    <xf numFmtId="14" fontId="5" fillId="0" borderId="15" xfId="0" applyNumberFormat="1" applyFont="1" applyFill="1" applyBorder="1"/>
    <xf numFmtId="37" fontId="6" fillId="0" borderId="16" xfId="0" applyNumberFormat="1" applyFont="1" applyFill="1" applyBorder="1" applyAlignment="1">
      <alignment horizontal="center"/>
    </xf>
    <xf numFmtId="4" fontId="6" fillId="0" borderId="15" xfId="0" applyNumberFormat="1" applyFont="1" applyFill="1" applyBorder="1" applyAlignment="1">
      <alignment horizontal="right"/>
    </xf>
    <xf numFmtId="14" fontId="6" fillId="0" borderId="17" xfId="0" applyNumberFormat="1" applyFont="1" applyFill="1" applyBorder="1" applyAlignment="1">
      <alignment horizontal="right"/>
    </xf>
    <xf numFmtId="4" fontId="6" fillId="0" borderId="17" xfId="0" applyNumberFormat="1" applyFont="1" applyFill="1" applyBorder="1" applyAlignment="1">
      <alignment horizontal="right"/>
    </xf>
    <xf numFmtId="1" fontId="6" fillId="0" borderId="17" xfId="0" applyNumberFormat="1" applyFont="1" applyFill="1" applyBorder="1" applyAlignment="1">
      <alignment horizontal="right"/>
    </xf>
    <xf numFmtId="4" fontId="6" fillId="0" borderId="16" xfId="0" applyNumberFormat="1" applyFont="1" applyFill="1" applyBorder="1" applyAlignment="1">
      <alignment horizontal="right"/>
    </xf>
    <xf numFmtId="4" fontId="6" fillId="0" borderId="18" xfId="0" applyNumberFormat="1" applyFont="1" applyFill="1" applyBorder="1" applyAlignment="1">
      <alignment horizontal="right"/>
    </xf>
    <xf numFmtId="37" fontId="3" fillId="0" borderId="0" xfId="0" applyNumberFormat="1" applyFont="1" applyFill="1" applyAlignment="1"/>
    <xf numFmtId="4" fontId="6" fillId="0" borderId="0" xfId="0" applyNumberFormat="1" applyFont="1" applyFill="1" applyBorder="1" applyAlignment="1">
      <alignment horizontal="center"/>
    </xf>
    <xf numFmtId="166" fontId="9" fillId="0" borderId="3" xfId="1" applyNumberFormat="1" applyFont="1" applyFill="1" applyBorder="1" applyAlignment="1">
      <alignment horizontal="right"/>
    </xf>
    <xf numFmtId="166" fontId="9" fillId="0" borderId="0" xfId="1" applyNumberFormat="1" applyFont="1" applyFill="1" applyBorder="1" applyAlignment="1"/>
    <xf numFmtId="166" fontId="9" fillId="0" borderId="2" xfId="1" applyNumberFormat="1" applyFont="1" applyFill="1" applyBorder="1"/>
    <xf numFmtId="4" fontId="5" fillId="0" borderId="8" xfId="0" applyNumberFormat="1" applyFont="1" applyFill="1" applyBorder="1" applyAlignment="1">
      <alignment horizontal="right"/>
    </xf>
    <xf numFmtId="2" fontId="6" fillId="0" borderId="12" xfId="0" applyNumberFormat="1" applyFont="1" applyFill="1" applyBorder="1" applyAlignment="1">
      <alignment horizontal="right"/>
    </xf>
    <xf numFmtId="14" fontId="5" fillId="0" borderId="0" xfId="0" applyNumberFormat="1" applyFont="1" applyFill="1" applyBorder="1" applyAlignment="1">
      <alignment horizontal="left"/>
    </xf>
    <xf numFmtId="37" fontId="5" fillId="0" borderId="12" xfId="0" applyNumberFormat="1" applyFont="1" applyFill="1" applyBorder="1" applyAlignment="1"/>
    <xf numFmtId="37" fontId="5" fillId="0" borderId="0" xfId="0" applyNumberFormat="1" applyFont="1" applyFill="1" applyBorder="1" applyAlignment="1"/>
    <xf numFmtId="4" fontId="5" fillId="0" borderId="8" xfId="1" applyNumberFormat="1" applyFont="1" applyFill="1" applyBorder="1" applyAlignment="1">
      <alignment horizontal="right"/>
    </xf>
    <xf numFmtId="4" fontId="5" fillId="0" borderId="8" xfId="1" applyNumberFormat="1" applyFont="1" applyFill="1" applyBorder="1" applyAlignment="1"/>
    <xf numFmtId="4" fontId="9" fillId="0" borderId="0" xfId="0" applyNumberFormat="1" applyFont="1" applyFill="1" applyBorder="1" applyAlignment="1" applyProtection="1">
      <alignment vertical="center"/>
    </xf>
    <xf numFmtId="4" fontId="7" fillId="0" borderId="0" xfId="0" applyNumberFormat="1" applyFont="1"/>
    <xf numFmtId="4" fontId="9" fillId="0" borderId="0" xfId="0" applyNumberFormat="1" applyFont="1" applyFill="1" applyBorder="1"/>
    <xf numFmtId="4" fontId="7" fillId="0" borderId="0" xfId="0" applyNumberFormat="1" applyFont="1" applyFill="1"/>
    <xf numFmtId="1" fontId="6" fillId="0" borderId="0" xfId="0" quotePrefix="1" applyNumberFormat="1" applyFont="1" applyFill="1" applyBorder="1" applyAlignment="1">
      <alignment horizontal="center"/>
    </xf>
    <xf numFmtId="164" fontId="9" fillId="0" borderId="0" xfId="0" applyNumberFormat="1" applyFont="1" applyFill="1" applyBorder="1" applyAlignment="1"/>
    <xf numFmtId="4" fontId="9" fillId="0" borderId="0" xfId="0" applyNumberFormat="1" applyFont="1" applyFill="1" applyBorder="1" applyAlignment="1"/>
    <xf numFmtId="3" fontId="11" fillId="0" borderId="0" xfId="0" applyNumberFormat="1" applyFont="1" applyFill="1" applyBorder="1" applyAlignment="1">
      <alignment horizontal="center"/>
    </xf>
    <xf numFmtId="3" fontId="11" fillId="0" borderId="0" xfId="0" applyNumberFormat="1" applyFont="1" applyFill="1" applyBorder="1" applyAlignment="1"/>
    <xf numFmtId="4" fontId="9" fillId="0" borderId="0" xfId="0" applyNumberFormat="1" applyFont="1" applyFill="1"/>
    <xf numFmtId="4" fontId="8" fillId="0" borderId="19" xfId="1" applyNumberFormat="1" applyFont="1" applyFill="1" applyBorder="1" applyAlignment="1">
      <alignment horizontal="left"/>
    </xf>
    <xf numFmtId="4" fontId="8" fillId="0" borderId="20" xfId="1" applyNumberFormat="1" applyFont="1" applyFill="1" applyBorder="1" applyAlignment="1">
      <alignment horizontal="center"/>
    </xf>
    <xf numFmtId="4" fontId="8" fillId="0" borderId="20" xfId="1" applyNumberFormat="1" applyFont="1" applyFill="1" applyBorder="1" applyAlignment="1"/>
    <xf numFmtId="4" fontId="9" fillId="0" borderId="20" xfId="1" applyNumberFormat="1" applyFont="1" applyFill="1" applyBorder="1" applyAlignment="1"/>
    <xf numFmtId="164" fontId="8" fillId="0" borderId="20" xfId="1" applyNumberFormat="1" applyFont="1" applyFill="1" applyBorder="1" applyAlignment="1"/>
    <xf numFmtId="4" fontId="9" fillId="0" borderId="20" xfId="1" applyNumberFormat="1" applyFont="1" applyFill="1" applyBorder="1" applyAlignment="1">
      <alignment horizontal="right"/>
    </xf>
    <xf numFmtId="164" fontId="9" fillId="0" borderId="20" xfId="1" applyNumberFormat="1" applyFont="1" applyFill="1" applyBorder="1" applyAlignment="1"/>
    <xf numFmtId="0" fontId="9" fillId="0" borderId="20" xfId="1" applyFont="1" applyFill="1" applyBorder="1"/>
    <xf numFmtId="4" fontId="10" fillId="0" borderId="20" xfId="1" applyNumberFormat="1" applyFont="1" applyFill="1" applyBorder="1" applyAlignment="1"/>
    <xf numFmtId="0" fontId="11" fillId="0" borderId="0" xfId="0" applyFont="1" applyFill="1" applyBorder="1"/>
    <xf numFmtId="0" fontId="9" fillId="0" borderId="3" xfId="1" applyFont="1" applyFill="1" applyBorder="1"/>
    <xf numFmtId="0" fontId="9" fillId="0" borderId="21" xfId="0" applyFont="1" applyBorder="1"/>
    <xf numFmtId="164" fontId="9" fillId="0" borderId="1" xfId="1" applyNumberFormat="1" applyFont="1" applyFill="1" applyBorder="1" applyAlignment="1"/>
    <xf numFmtId="0" fontId="9" fillId="0" borderId="1" xfId="1" applyFont="1" applyFill="1" applyBorder="1"/>
    <xf numFmtId="164" fontId="9" fillId="0" borderId="22" xfId="1" applyNumberFormat="1" applyFont="1" applyFill="1" applyBorder="1" applyAlignment="1"/>
    <xf numFmtId="164" fontId="9" fillId="0" borderId="23" xfId="1" applyNumberFormat="1" applyFont="1" applyFill="1" applyBorder="1" applyAlignment="1"/>
    <xf numFmtId="164" fontId="9" fillId="0" borderId="21" xfId="1" applyNumberFormat="1" applyFont="1" applyFill="1" applyBorder="1" applyAlignment="1"/>
    <xf numFmtId="0" fontId="9" fillId="0" borderId="0" xfId="0" applyFont="1" applyBorder="1" applyAlignment="1">
      <alignment horizontal="left"/>
    </xf>
    <xf numFmtId="4" fontId="11" fillId="0" borderId="0" xfId="0" applyNumberFormat="1" applyFont="1" applyFill="1" applyBorder="1"/>
    <xf numFmtId="165" fontId="11" fillId="0" borderId="0" xfId="0" applyNumberFormat="1" applyFont="1" applyFill="1" applyBorder="1"/>
    <xf numFmtId="3" fontId="11" fillId="0" borderId="0" xfId="0" applyNumberFormat="1" applyFont="1" applyFill="1" applyBorder="1"/>
    <xf numFmtId="4" fontId="0" fillId="0" borderId="0" xfId="0" applyNumberFormat="1" applyFill="1"/>
    <xf numFmtId="4" fontId="5" fillId="0" borderId="0" xfId="0" applyNumberFormat="1" applyFont="1" applyFill="1" applyBorder="1"/>
    <xf numFmtId="0" fontId="9" fillId="0" borderId="23" xfId="0" applyFont="1" applyBorder="1"/>
    <xf numFmtId="164" fontId="9" fillId="0" borderId="1" xfId="1" applyNumberFormat="1" applyFont="1" applyFill="1" applyBorder="1" applyAlignment="1">
      <alignment horizontal="left"/>
    </xf>
    <xf numFmtId="0" fontId="9" fillId="0" borderId="1" xfId="0" applyFont="1" applyBorder="1"/>
    <xf numFmtId="0" fontId="9" fillId="0" borderId="1" xfId="1" applyFont="1" applyFill="1" applyBorder="1" applyAlignment="1"/>
    <xf numFmtId="164" fontId="8" fillId="0" borderId="8" xfId="1" applyNumberFormat="1" applyFont="1" applyFill="1" applyBorder="1" applyAlignment="1"/>
    <xf numFmtId="4" fontId="8" fillId="0" borderId="9" xfId="1" applyNumberFormat="1" applyFont="1" applyFill="1" applyBorder="1" applyAlignment="1"/>
    <xf numFmtId="0" fontId="9" fillId="0" borderId="8" xfId="0" applyFont="1" applyBorder="1"/>
    <xf numFmtId="4" fontId="8" fillId="0" borderId="9" xfId="1" applyNumberFormat="1" applyFont="1" applyFill="1" applyBorder="1" applyAlignment="1">
      <alignment horizontal="centerContinuous" vertical="center"/>
    </xf>
    <xf numFmtId="4" fontId="8" fillId="0" borderId="9" xfId="1" applyNumberFormat="1" applyFont="1" applyFill="1" applyBorder="1" applyAlignment="1">
      <alignment horizontal="centerContinuous"/>
    </xf>
    <xf numFmtId="0" fontId="9" fillId="0" borderId="9" xfId="0" applyFont="1" applyBorder="1"/>
    <xf numFmtId="4" fontId="9" fillId="0" borderId="24" xfId="1" applyNumberFormat="1" applyFont="1" applyFill="1" applyBorder="1" applyAlignment="1"/>
    <xf numFmtId="4" fontId="9" fillId="0" borderId="9" xfId="1" applyNumberFormat="1" applyFont="1" applyFill="1" applyBorder="1" applyAlignment="1">
      <alignment horizontal="center"/>
    </xf>
    <xf numFmtId="4" fontId="9" fillId="0" borderId="9" xfId="1" applyNumberFormat="1" applyFont="1" applyFill="1" applyBorder="1"/>
    <xf numFmtId="164" fontId="9" fillId="0" borderId="8" xfId="1" applyNumberFormat="1" applyFont="1" applyFill="1" applyBorder="1" applyAlignment="1"/>
    <xf numFmtId="4" fontId="9" fillId="0" borderId="25" xfId="1" applyNumberFormat="1" applyFont="1" applyFill="1" applyBorder="1"/>
    <xf numFmtId="4" fontId="9" fillId="0" borderId="24" xfId="1" applyNumberFormat="1" applyFont="1" applyFill="1" applyBorder="1" applyAlignment="1">
      <alignment horizontal="right"/>
    </xf>
    <xf numFmtId="4" fontId="9" fillId="0" borderId="9" xfId="1" applyNumberFormat="1" applyFont="1" applyFill="1" applyBorder="1" applyAlignment="1"/>
    <xf numFmtId="166" fontId="9" fillId="0" borderId="24" xfId="1" applyNumberFormat="1" applyFont="1" applyFill="1" applyBorder="1" applyAlignment="1">
      <alignment horizontal="right"/>
    </xf>
    <xf numFmtId="4" fontId="9" fillId="0" borderId="9" xfId="1" applyNumberFormat="1" applyFont="1" applyFill="1" applyBorder="1" applyAlignment="1">
      <alignment horizontal="right"/>
    </xf>
    <xf numFmtId="4" fontId="9" fillId="0" borderId="25" xfId="1" applyNumberFormat="1" applyFont="1" applyFill="1" applyBorder="1" applyAlignment="1">
      <alignment horizontal="right"/>
    </xf>
    <xf numFmtId="4" fontId="9" fillId="0" borderId="26" xfId="1" applyNumberFormat="1" applyFont="1" applyFill="1" applyBorder="1" applyAlignment="1"/>
    <xf numFmtId="0" fontId="9" fillId="0" borderId="9" xfId="0" applyFont="1" applyFill="1" applyBorder="1"/>
    <xf numFmtId="0" fontId="9" fillId="0" borderId="9" xfId="1" applyFont="1" applyFill="1" applyBorder="1"/>
    <xf numFmtId="0" fontId="9" fillId="0" borderId="27" xfId="0" applyFont="1" applyBorder="1"/>
    <xf numFmtId="166" fontId="9" fillId="0" borderId="9" xfId="1" applyNumberFormat="1" applyFont="1" applyFill="1" applyBorder="1" applyAlignment="1"/>
    <xf numFmtId="166" fontId="9" fillId="0" borderId="26" xfId="1" applyNumberFormat="1" applyFont="1" applyFill="1" applyBorder="1"/>
    <xf numFmtId="0" fontId="9" fillId="0" borderId="25" xfId="0" applyFont="1" applyBorder="1"/>
    <xf numFmtId="4" fontId="11" fillId="0" borderId="9" xfId="0" applyNumberFormat="1" applyFont="1" applyFill="1" applyBorder="1"/>
    <xf numFmtId="3" fontId="11" fillId="0" borderId="8" xfId="0" applyNumberFormat="1" applyFont="1" applyFill="1" applyBorder="1" applyAlignment="1">
      <alignment horizontal="center"/>
    </xf>
    <xf numFmtId="0" fontId="11" fillId="0" borderId="9" xfId="0" applyFont="1" applyFill="1" applyBorder="1"/>
    <xf numFmtId="3" fontId="11" fillId="0" borderId="8" xfId="0" applyNumberFormat="1" applyFont="1" applyFill="1" applyBorder="1" applyAlignment="1"/>
    <xf numFmtId="0" fontId="9" fillId="0" borderId="8" xfId="0" applyFont="1" applyFill="1" applyBorder="1" applyAlignment="1">
      <alignment horizontal="center"/>
    </xf>
    <xf numFmtId="164" fontId="9" fillId="0" borderId="8" xfId="0" applyNumberFormat="1" applyFont="1" applyFill="1" applyBorder="1" applyAlignment="1"/>
    <xf numFmtId="4" fontId="9" fillId="0" borderId="0" xfId="0" applyNumberFormat="1" applyFont="1" applyFill="1" applyBorder="1" applyAlignment="1">
      <alignment horizontal="center"/>
    </xf>
    <xf numFmtId="0" fontId="8" fillId="0" borderId="8" xfId="0" applyFont="1" applyBorder="1" applyAlignment="1">
      <alignment horizontal="left"/>
    </xf>
    <xf numFmtId="0" fontId="8" fillId="0" borderId="0" xfId="0" applyFont="1" applyBorder="1" applyAlignment="1">
      <alignment horizontal="left"/>
    </xf>
    <xf numFmtId="164" fontId="9" fillId="0" borderId="8" xfId="1" applyNumberFormat="1" applyFont="1" applyFill="1" applyBorder="1" applyAlignment="1">
      <alignment horizontal="left"/>
    </xf>
    <xf numFmtId="164" fontId="9" fillId="0" borderId="0" xfId="1" applyNumberFormat="1" applyFont="1" applyFill="1" applyBorder="1" applyAlignment="1">
      <alignment horizontal="left"/>
    </xf>
    <xf numFmtId="3" fontId="8" fillId="0" borderId="0" xfId="1" applyNumberFormat="1" applyFont="1" applyFill="1" applyBorder="1" applyAlignment="1">
      <alignment horizontal="center"/>
    </xf>
    <xf numFmtId="0" fontId="14" fillId="0" borderId="8" xfId="0" applyFont="1" applyBorder="1" applyAlignment="1">
      <alignment horizontal="left"/>
    </xf>
    <xf numFmtId="164" fontId="8" fillId="0" borderId="0" xfId="1" applyNumberFormat="1" applyFont="1" applyFill="1" applyBorder="1" applyAlignment="1">
      <alignment horizontal="center"/>
    </xf>
    <xf numFmtId="37" fontId="9" fillId="0" borderId="0" xfId="0" applyNumberFormat="1" applyFont="1" applyFill="1" applyBorder="1" applyAlignment="1">
      <alignment horizontal="left"/>
    </xf>
    <xf numFmtId="164" fontId="8" fillId="0" borderId="0" xfId="1" applyNumberFormat="1" applyFont="1" applyFill="1" applyBorder="1" applyAlignment="1">
      <alignment horizontal="left"/>
    </xf>
    <xf numFmtId="3" fontId="9" fillId="0" borderId="0" xfId="1" applyNumberFormat="1" applyFont="1" applyFill="1" applyBorder="1" applyAlignment="1">
      <alignment horizontal="left"/>
    </xf>
    <xf numFmtId="164" fontId="8" fillId="0" borderId="8" xfId="1" applyNumberFormat="1" applyFont="1" applyFill="1" applyBorder="1" applyAlignment="1">
      <alignment horizontal="left"/>
    </xf>
    <xf numFmtId="4" fontId="9" fillId="0" borderId="25" xfId="0" applyNumberFormat="1" applyFont="1" applyBorder="1"/>
    <xf numFmtId="4" fontId="9" fillId="0" borderId="1" xfId="0" applyNumberFormat="1" applyFont="1" applyBorder="1"/>
    <xf numFmtId="164" fontId="18" fillId="0" borderId="0" xfId="1" applyNumberFormat="1" applyFont="1" applyFill="1" applyBorder="1" applyAlignment="1">
      <alignment horizontal="left"/>
    </xf>
    <xf numFmtId="166" fontId="9" fillId="0" borderId="9" xfId="1" applyNumberFormat="1" applyFont="1" applyFill="1" applyBorder="1" applyAlignment="1">
      <alignment horizontal="right"/>
    </xf>
    <xf numFmtId="0" fontId="19" fillId="0" borderId="0" xfId="0" applyFont="1" applyFill="1" applyAlignment="1">
      <alignment horizontal="center"/>
    </xf>
    <xf numFmtId="0" fontId="20" fillId="0" borderId="5" xfId="0" applyFont="1" applyFill="1" applyBorder="1" applyAlignment="1">
      <alignment horizontal="center"/>
    </xf>
    <xf numFmtId="0" fontId="20" fillId="0" borderId="0" xfId="0" applyFont="1" applyFill="1" applyBorder="1" applyAlignment="1">
      <alignment horizontal="center"/>
    </xf>
    <xf numFmtId="14" fontId="20" fillId="0" borderId="0" xfId="0" applyNumberFormat="1" applyFont="1" applyFill="1" applyBorder="1" applyAlignment="1">
      <alignment horizontal="center"/>
    </xf>
    <xf numFmtId="4" fontId="21" fillId="0" borderId="0" xfId="0" applyNumberFormat="1" applyFont="1" applyFill="1" applyBorder="1" applyAlignment="1">
      <alignment horizontal="right"/>
    </xf>
    <xf numFmtId="4" fontId="20" fillId="0" borderId="12" xfId="0" applyNumberFormat="1" applyFont="1" applyFill="1" applyBorder="1" applyAlignment="1">
      <alignment horizontal="right"/>
    </xf>
    <xf numFmtId="4" fontId="20" fillId="0" borderId="17" xfId="0" applyNumberFormat="1" applyFont="1" applyFill="1" applyBorder="1" applyAlignment="1">
      <alignment horizontal="right"/>
    </xf>
    <xf numFmtId="0" fontId="21" fillId="0" borderId="0" xfId="0" applyFont="1" applyFill="1" applyBorder="1"/>
    <xf numFmtId="0" fontId="22" fillId="0" borderId="0" xfId="0" applyFont="1" applyFill="1"/>
    <xf numFmtId="0" fontId="23" fillId="0" borderId="0" xfId="0" applyFont="1" applyFill="1"/>
    <xf numFmtId="4" fontId="24" fillId="0" borderId="0" xfId="0" applyNumberFormat="1" applyFont="1"/>
    <xf numFmtId="4" fontId="24" fillId="0" borderId="0" xfId="0" applyNumberFormat="1" applyFont="1" applyFill="1"/>
    <xf numFmtId="4" fontId="23" fillId="0" borderId="0" xfId="0" applyNumberFormat="1" applyFont="1" applyFill="1" applyAlignment="1">
      <alignment horizontal="right"/>
    </xf>
    <xf numFmtId="4" fontId="9" fillId="0" borderId="9" xfId="0" applyNumberFormat="1" applyFont="1" applyBorder="1"/>
    <xf numFmtId="0" fontId="18" fillId="0" borderId="0" xfId="0" applyFont="1" applyBorder="1"/>
    <xf numFmtId="164" fontId="9" fillId="0" borderId="0" xfId="1" applyNumberFormat="1" applyFont="1" applyFill="1" applyBorder="1" applyAlignment="1">
      <alignment horizontal="left"/>
    </xf>
    <xf numFmtId="164" fontId="9" fillId="0" borderId="0" xfId="1" applyNumberFormat="1" applyFont="1" applyFill="1" applyBorder="1" applyAlignment="1">
      <alignment horizontal="left"/>
    </xf>
    <xf numFmtId="164" fontId="26" fillId="0" borderId="0" xfId="1" applyNumberFormat="1" applyFont="1" applyFill="1" applyBorder="1" applyAlignment="1"/>
    <xf numFmtId="166" fontId="9" fillId="0" borderId="0" xfId="1" applyNumberFormat="1" applyFont="1" applyFill="1" applyBorder="1"/>
    <xf numFmtId="164" fontId="9" fillId="0" borderId="0" xfId="1" applyNumberFormat="1" applyFont="1" applyFill="1" applyBorder="1" applyAlignment="1">
      <alignment horizontal="center"/>
    </xf>
    <xf numFmtId="164" fontId="9" fillId="0" borderId="9" xfId="1" applyNumberFormat="1" applyFont="1" applyFill="1" applyBorder="1" applyAlignment="1">
      <alignment horizontal="center"/>
    </xf>
    <xf numFmtId="0" fontId="8" fillId="0" borderId="8" xfId="0" applyFont="1" applyBorder="1"/>
    <xf numFmtId="164" fontId="9" fillId="0" borderId="0" xfId="1" applyNumberFormat="1" applyFont="1" applyFill="1" applyBorder="1" applyAlignment="1">
      <alignment horizontal="center"/>
    </xf>
    <xf numFmtId="164" fontId="9" fillId="0" borderId="9" xfId="1" applyNumberFormat="1" applyFont="1" applyFill="1" applyBorder="1" applyAlignment="1">
      <alignment horizontal="center"/>
    </xf>
    <xf numFmtId="164" fontId="8" fillId="0" borderId="0" xfId="1" applyNumberFormat="1" applyFont="1" applyFill="1" applyBorder="1" applyAlignment="1">
      <alignment horizontal="left"/>
    </xf>
    <xf numFmtId="3" fontId="9" fillId="0" borderId="0" xfId="1" applyNumberFormat="1" applyFont="1" applyFill="1" applyBorder="1" applyAlignment="1">
      <alignment horizontal="left"/>
    </xf>
    <xf numFmtId="37" fontId="9" fillId="0" borderId="0" xfId="0" applyNumberFormat="1" applyFont="1" applyFill="1" applyBorder="1" applyAlignment="1">
      <alignment horizontal="left"/>
    </xf>
    <xf numFmtId="164" fontId="8" fillId="0" borderId="8" xfId="1" applyNumberFormat="1" applyFont="1" applyFill="1" applyBorder="1" applyAlignment="1">
      <alignment horizontal="left"/>
    </xf>
    <xf numFmtId="164" fontId="9" fillId="0" borderId="0" xfId="1" applyNumberFormat="1" applyFont="1" applyFill="1" applyBorder="1" applyAlignment="1">
      <alignment horizontal="left"/>
    </xf>
    <xf numFmtId="3" fontId="8" fillId="0" borderId="0" xfId="1" applyNumberFormat="1" applyFont="1" applyFill="1" applyBorder="1" applyAlignment="1">
      <alignment horizontal="center"/>
    </xf>
    <xf numFmtId="0" fontId="14" fillId="0" borderId="8" xfId="0" applyFont="1" applyBorder="1" applyAlignment="1">
      <alignment horizontal="left"/>
    </xf>
    <xf numFmtId="0" fontId="14" fillId="0" borderId="0" xfId="0" applyFont="1" applyBorder="1" applyAlignment="1">
      <alignment horizontal="left"/>
    </xf>
    <xf numFmtId="164" fontId="9" fillId="0" borderId="8" xfId="1" applyNumberFormat="1" applyFont="1" applyFill="1" applyBorder="1" applyAlignment="1">
      <alignment horizontal="left"/>
    </xf>
    <xf numFmtId="164" fontId="12" fillId="0" borderId="8" xfId="1" applyNumberFormat="1" applyFont="1" applyFill="1" applyBorder="1" applyAlignment="1">
      <alignment horizontal="left"/>
    </xf>
    <xf numFmtId="164" fontId="12" fillId="0" borderId="0" xfId="1" applyNumberFormat="1" applyFont="1" applyFill="1" applyBorder="1" applyAlignment="1">
      <alignment horizontal="left"/>
    </xf>
    <xf numFmtId="3" fontId="8" fillId="0" borderId="8" xfId="1" applyNumberFormat="1" applyFont="1" applyFill="1" applyBorder="1" applyAlignment="1">
      <alignment horizontal="center"/>
    </xf>
    <xf numFmtId="164" fontId="8" fillId="0" borderId="0" xfId="1" applyNumberFormat="1" applyFont="1" applyFill="1" applyBorder="1" applyAlignment="1">
      <alignment horizontal="center"/>
    </xf>
    <xf numFmtId="164" fontId="8" fillId="0" borderId="9" xfId="1" applyNumberFormat="1" applyFont="1" applyFill="1" applyBorder="1" applyAlignment="1">
      <alignment horizontal="center"/>
    </xf>
    <xf numFmtId="4" fontId="9" fillId="0" borderId="8" xfId="0" applyNumberFormat="1" applyFont="1" applyFill="1" applyBorder="1" applyAlignment="1">
      <alignment horizontal="center"/>
    </xf>
    <xf numFmtId="4" fontId="9" fillId="0" borderId="0" xfId="0" applyNumberFormat="1" applyFont="1" applyFill="1" applyBorder="1" applyAlignment="1">
      <alignment horizontal="center"/>
    </xf>
    <xf numFmtId="4" fontId="9" fillId="0" borderId="9" xfId="0" applyNumberFormat="1" applyFont="1" applyFill="1" applyBorder="1" applyAlignment="1">
      <alignment horizontal="center"/>
    </xf>
    <xf numFmtId="0" fontId="8" fillId="0" borderId="8" xfId="0" applyFont="1" applyBorder="1" applyAlignment="1">
      <alignment horizontal="left"/>
    </xf>
    <xf numFmtId="0" fontId="8" fillId="0" borderId="0" xfId="0" applyFont="1" applyBorder="1" applyAlignment="1">
      <alignment horizontal="left"/>
    </xf>
    <xf numFmtId="4" fontId="13" fillId="0" borderId="8" xfId="0" applyNumberFormat="1" applyFont="1" applyFill="1" applyBorder="1" applyAlignment="1">
      <alignment horizontal="center"/>
    </xf>
    <xf numFmtId="4" fontId="13" fillId="0" borderId="0" xfId="0" applyNumberFormat="1" applyFont="1" applyFill="1" applyBorder="1" applyAlignment="1">
      <alignment horizontal="center"/>
    </xf>
    <xf numFmtId="0" fontId="0" fillId="0" borderId="0" xfId="0" applyBorder="1" applyAlignment="1"/>
    <xf numFmtId="0" fontId="0" fillId="0" borderId="9" xfId="0" applyBorder="1" applyAlignment="1"/>
    <xf numFmtId="4" fontId="17" fillId="0" borderId="4" xfId="1" applyNumberFormat="1" applyFont="1" applyFill="1" applyBorder="1" applyAlignment="1">
      <alignment horizontal="center"/>
    </xf>
    <xf numFmtId="4" fontId="17" fillId="0" borderId="5" xfId="1" applyNumberFormat="1" applyFont="1" applyFill="1" applyBorder="1" applyAlignment="1">
      <alignment horizontal="center"/>
    </xf>
    <xf numFmtId="4" fontId="17" fillId="0" borderId="6" xfId="1" applyNumberFormat="1" applyFont="1" applyFill="1" applyBorder="1" applyAlignment="1">
      <alignment horizontal="center"/>
    </xf>
    <xf numFmtId="4" fontId="7" fillId="0" borderId="8" xfId="1" applyNumberFormat="1" applyFont="1" applyFill="1" applyBorder="1" applyAlignment="1">
      <alignment horizontal="center"/>
    </xf>
    <xf numFmtId="4" fontId="7" fillId="0" borderId="0" xfId="1" applyNumberFormat="1" applyFont="1" applyFill="1" applyBorder="1" applyAlignment="1">
      <alignment horizontal="center"/>
    </xf>
    <xf numFmtId="4" fontId="7" fillId="0" borderId="9" xfId="1" applyNumberFormat="1" applyFont="1" applyFill="1" applyBorder="1" applyAlignment="1">
      <alignment horizontal="center"/>
    </xf>
    <xf numFmtId="4" fontId="7" fillId="0" borderId="27" xfId="1" applyNumberFormat="1" applyFont="1" applyFill="1" applyBorder="1" applyAlignment="1">
      <alignment horizontal="center"/>
    </xf>
    <xf numFmtId="4" fontId="7" fillId="0" borderId="1" xfId="1" applyNumberFormat="1" applyFont="1" applyFill="1" applyBorder="1" applyAlignment="1">
      <alignment horizontal="center"/>
    </xf>
    <xf numFmtId="4" fontId="7" fillId="0" borderId="25" xfId="1" applyNumberFormat="1" applyFont="1" applyFill="1" applyBorder="1" applyAlignment="1">
      <alignment horizontal="center"/>
    </xf>
    <xf numFmtId="37" fontId="8" fillId="0" borderId="0" xfId="0" applyNumberFormat="1" applyFont="1" applyFill="1" applyBorder="1" applyAlignment="1">
      <alignment horizontal="left"/>
    </xf>
    <xf numFmtId="4" fontId="9" fillId="0" borderId="11" xfId="0" applyNumberFormat="1" applyFont="1" applyFill="1" applyBorder="1" applyAlignment="1">
      <alignment horizontal="center"/>
    </xf>
    <xf numFmtId="4" fontId="9" fillId="0" borderId="12" xfId="0" applyNumberFormat="1" applyFont="1" applyFill="1" applyBorder="1" applyAlignment="1">
      <alignment horizontal="center"/>
    </xf>
    <xf numFmtId="4" fontId="9" fillId="0" borderId="13" xfId="0" applyNumberFormat="1" applyFont="1" applyFill="1" applyBorder="1" applyAlignment="1">
      <alignment horizontal="center"/>
    </xf>
    <xf numFmtId="0" fontId="9" fillId="0" borderId="0" xfId="0" applyFont="1" applyFill="1" applyBorder="1" applyAlignment="1">
      <alignment horizontal="center"/>
    </xf>
    <xf numFmtId="0" fontId="9" fillId="0" borderId="9" xfId="0" applyFont="1" applyFill="1" applyBorder="1" applyAlignment="1">
      <alignment horizontal="center"/>
    </xf>
    <xf numFmtId="0" fontId="9" fillId="0" borderId="0" xfId="0" applyFont="1" applyBorder="1" applyAlignment="1">
      <alignment horizontal="center"/>
    </xf>
    <xf numFmtId="0" fontId="9" fillId="0" borderId="9" xfId="0" applyFont="1" applyBorder="1" applyAlignment="1">
      <alignment horizontal="center"/>
    </xf>
    <xf numFmtId="14" fontId="6" fillId="0" borderId="0" xfId="0" applyNumberFormat="1" applyFont="1" applyFill="1" applyBorder="1" applyAlignment="1">
      <alignment horizontal="right"/>
    </xf>
    <xf numFmtId="14" fontId="25" fillId="0" borderId="0" xfId="0" applyNumberFormat="1" applyFont="1" applyFill="1" applyBorder="1" applyAlignment="1">
      <alignment horizontal="center"/>
    </xf>
    <xf numFmtId="0" fontId="6" fillId="0" borderId="0" xfId="0" applyFont="1" applyFill="1" applyBorder="1" applyAlignment="1">
      <alignment horizontal="center"/>
    </xf>
    <xf numFmtId="0" fontId="6" fillId="0" borderId="0" xfId="0" applyFont="1" applyFill="1" applyAlignment="1">
      <alignment horizontal="center"/>
    </xf>
    <xf numFmtId="0" fontId="6" fillId="0" borderId="4" xfId="0" applyFont="1" applyFill="1" applyBorder="1" applyAlignment="1">
      <alignment horizontal="center"/>
    </xf>
    <xf numFmtId="0" fontId="6" fillId="0" borderId="5" xfId="0" applyFont="1" applyFill="1" applyBorder="1" applyAlignment="1">
      <alignment horizontal="center"/>
    </xf>
    <xf numFmtId="0" fontId="6" fillId="0" borderId="6" xfId="0" applyFont="1" applyFill="1" applyBorder="1" applyAlignment="1">
      <alignment horizontal="center"/>
    </xf>
    <xf numFmtId="0" fontId="15" fillId="0" borderId="0" xfId="0" applyFont="1" applyFill="1" applyAlignment="1">
      <alignment horizontal="center"/>
    </xf>
    <xf numFmtId="0" fontId="16" fillId="0" borderId="0" xfId="0" applyFont="1" applyFill="1" applyAlignment="1">
      <alignment horizontal="center"/>
    </xf>
    <xf numFmtId="0" fontId="5" fillId="0" borderId="8" xfId="0" applyNumberFormat="1" applyFont="1" applyFill="1" applyBorder="1" applyAlignment="1">
      <alignment horizontal="center" vertical="center"/>
    </xf>
  </cellXfs>
  <cellStyles count="3">
    <cellStyle name="Normal_Sheet1" xfId="1"/>
    <cellStyle name="Βασικό_Βιβλίο1" xfId="2"/>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95</xdr:row>
      <xdr:rowOff>0</xdr:rowOff>
    </xdr:from>
    <xdr:to>
      <xdr:col>20</xdr:col>
      <xdr:colOff>0</xdr:colOff>
      <xdr:row>95</xdr:row>
      <xdr:rowOff>0</xdr:rowOff>
    </xdr:to>
    <xdr:sp macro="" textlink="">
      <xdr:nvSpPr>
        <xdr:cNvPr id="2049" name="Text 1"/>
        <xdr:cNvSpPr txBox="1">
          <a:spLocks noChangeArrowheads="1"/>
        </xdr:cNvSpPr>
      </xdr:nvSpPr>
      <xdr:spPr bwMode="auto">
        <a:xfrm>
          <a:off x="0" y="15514320"/>
          <a:ext cx="1289304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just" rtl="0">
            <a:defRPr sz="1000"/>
          </a:pPr>
          <a:r>
            <a:rPr lang="el-GR" sz="1000" b="1" i="0" u="none" strike="noStrike" baseline="0">
              <a:solidFill>
                <a:srgbClr val="000000"/>
              </a:solidFill>
              <a:latin typeface="Times New Roman"/>
              <a:cs typeface="Times New Roman"/>
            </a:rPr>
            <a:t>Έκθεση  επί των Οικονομικών  Καταστάσεων.</a:t>
          </a:r>
          <a:r>
            <a:rPr lang="el-GR" sz="1000" b="0" i="0" u="none" strike="noStrike" baseline="0">
              <a:solidFill>
                <a:srgbClr val="000000"/>
              </a:solidFill>
              <a:latin typeface="Times New Roman"/>
              <a:cs typeface="Times New Roman"/>
            </a:rPr>
            <a:t> Ελέγξαμε τις ανωτέρω Οικονομικές Καταστάσεις της ανώνυμης εταιρείας, "ΕΜΜ. ΚΟΥΜΑΚΗΣ ΑΕ ΕΜΠΟΡΙΟ - ΑΝΤ/ΠΕΙΕΣ ΕΙΔΩΝ ΜΕΤΑΔΟΣΗΣ ΚΙΝΗΣΕΩΣ'' , που αποτελούνται από τον ισολογισμό της 31ης Δεκεμβρίου 2008, την κατάσταση αποτελεσμάτων και τον πίνακα διαθέσεως αποτελεσμάτων της χρήσεως που έληξε την ημερομηνία αυτή, καθώς και το προσάρτημα.</a:t>
          </a:r>
          <a:r>
            <a:rPr lang="el-GR" sz="1000" b="1" i="0" u="none" strike="noStrike" baseline="0">
              <a:solidFill>
                <a:srgbClr val="000000"/>
              </a:solidFill>
              <a:latin typeface="Times New Roman"/>
              <a:cs typeface="Times New Roman"/>
            </a:rPr>
            <a:t> Ευθύνη Διοίκησης για τις Οικονομικές Καταστάσεις. </a:t>
          </a:r>
          <a:r>
            <a:rPr lang="el-GR" sz="1000" b="0" i="0" u="none" strike="noStrike" baseline="0">
              <a:solidFill>
                <a:srgbClr val="000000"/>
              </a:solidFill>
              <a:latin typeface="Times New Roman"/>
              <a:cs typeface="Times New Roman"/>
            </a:rPr>
            <a:t>Η Διοίκηση της εταιρείας έχει την ευθύνη για την κατάρτιση και εύλογη  παρουσίαση αυτών των Οικονομικών Καταστάσεων σύμφωνα με τα Λογιστικά Πρότυπα που προδιαγράφονται από την Ελληνική Νομοθεσία. Η ευθύνη αυτή περιλαμβάνει σχεδιασμό, εφαρμογή και διατήρηση συστήματος εσωτερικού ελέγχου σχετικά με την κατάρτιση και εύλογη παρουσίαση οικονομικών καταστάσεων, απαλλαγμένων από ουσιώδη ανακρίβεια, που οφείλεται σε απάτη ή λάθος. Η  ευθύνη αυτή περιλαμβάνει επίσης  την επιλογή και εφαρμογή κατάλληλων λογιστικών πολιτικών και την διενέργεια λογιστικών εκτιμήσεων που είναι λογικές για τις περιστάσεις.</a:t>
          </a:r>
          <a:r>
            <a:rPr lang="el-GR" sz="1000" b="1" i="0" u="none" strike="noStrike" baseline="0">
              <a:solidFill>
                <a:srgbClr val="000000"/>
              </a:solidFill>
              <a:latin typeface="Times New Roman"/>
              <a:cs typeface="Times New Roman"/>
            </a:rPr>
            <a:t> Ευθύνη Ελεγκτή. </a:t>
          </a:r>
          <a:r>
            <a:rPr lang="el-GR" sz="1000" b="0" i="0" u="none" strike="noStrike" baseline="0">
              <a:solidFill>
                <a:srgbClr val="000000"/>
              </a:solidFill>
              <a:latin typeface="Times New Roman"/>
              <a:cs typeface="Times New Roman"/>
            </a:rPr>
            <a:t>Δική μας ευθύνη είναι η έκφραση γνώμης επί αυτών των Οικονομικών Καταστάσεων, με βάση τον έλεγχό μας. Διενεργήσαμε τον έλεγχο σύμφωνα με τα Ελληνικά Ελεγκτικά Πρότυπα, που είναι εναρμονισμένα με τα Διεθνή Ελεγκτικά Πρότυπα. Τα Πρότυπα αυτά απαιτούν τη συμμόρφωσή μας με τους κανόνες δεοντολογίας και το σχεδιασμό και διενέργεια του ελέγχου μας με σκοπό την απόκτηση εύλογης διασφάλισης για το κατά πόσο οι οικονομικές καταστάσεις είναι απαλλαγμένες από ουσιώδη ανακρίβεια. Ο έλεγχος περιλαμβάνει τη διενέργεια διαδικασιών για την συγκέντρωση ελεγκτικών τεκμηρίων, σχετικά με τα ποσά και τις πληροφορίες που περιλαμβάνονται στις οικονομικές καταστάσεις. Οι διαδικασίες επιλέγονται  κατά την κρίση του ελεγκτή  και περιλαμβάνουν την εκτίμηση του κινδύνου ουσιώδους ανακρίβειας των οικονομικών καταστάσεων, λόγω απάτης ή λάθους. Για την εκτίμηση του κινδύνου αυτού, ο ελεγκτής λαμβάνει υπόψη το σύστημα εσωτερικού ελέγχου σχετικά με την κατάρτιση και εύλογη παρουσίαση των οικονομικών καταστάσεων, με σκοπό το σχεδιασμό ελεγκτικών διαδικασιών για τις περιστάσεις και όχι για την έκφραση γνώμης επί της αποτελεσματικότητας του συστήματος εσωτερικού ελέγχου της εταιρείας. Ο έλεγχος περιλαμβάνει επίσης την αξιολόγηση της καταλληλότητας των λογιστικών πολιτικών που εφαρμόσθηκαν και του εύλογου των εκτιμήσεων που έγιναν από τη Διοίκηση, καθώς και αξιολόγηση της συνολικής παρουσίασης  των οικονομικών καταστάσεων. Πιστεύουμε ότι τα ελεγκτικά τεκμήρια που έχουμε συγκεντρώσει είναι  επαρκή και κατάλληλα για τη θεμελίωση της γνώμης μας. Από τον έλεγχό μας προέκυψαν  τα κατωτέρω θέματα: 1) Η εταιρεία δεν έχει διενεργήσει  σχετική πρόβλεψη για πιθανή ζημία που θα προκύψει κατά τη ρευστοποίηση καθυστερημένων και επισφαλών απαιτήσεων συνολικού ποσού  ύψους  669.917,48 ευρώ, που περιλαμβάνονται στους λογαριασμούς του Ενεργητικού ΔΙΙ-3 "Γραμμάτια σε καθυστέρηση", ΔΙΙ-3β "Επιταγές σε καθυστέρηση" και ΔΙΙ-10 "Επισφαλείς -Επίδικοι Πελάτες  &amp; Χρεώστες", με συνέπεια τα ιδία κεφάλαια  και τα αποτελέσματα χρήσεως ,να εμφανίζονται αυξημένα κατά το ανωτέρω ποσό. 2) Η Εταιρεία, βασιζόμενη στη γνωμοδότηση υπ’αριθμ.205/1988 της Ολομέλειας των Νομικών Συμβούλων Διοικήσεως και στην περίπτωση ιε’ της παραγράφου 1 του άρθρου 31 του ν.2238/1994, δεν σχημάτισε ,όπως και στις προηγούμενες χρήσεις, πρόβλεψη αποζημιώσεως του προσωπικού της λόγω εξόδου από την υπηρεσία για συνταξιοδότηση,  το ύψος της οποίας κατά την 31η Δεκεμβρίου 2008 θα ανέρχονταν στο ποσό των 311.000,00 ευρώ περίπου. 3)  Οι φορολογικές δηλώσεις της εταιρείας για την χρήση  2008 δεν έχουν εξεταστεί από τις φορολογικές αρχές, με συνέπεια να υπάρχει το ενδεχόμενο επιβολής πρόσθετων φόρων και προσαυξήσεων κατά το χρόνο που θα εξετασθούν και οριστικοποιηθούν.</a:t>
          </a:r>
          <a:r>
            <a:rPr lang="el-GR" sz="1000" b="1" i="0" u="none" strike="noStrike" baseline="0">
              <a:solidFill>
                <a:srgbClr val="000000"/>
              </a:solidFill>
              <a:latin typeface="Times New Roman"/>
              <a:cs typeface="Times New Roman"/>
            </a:rPr>
            <a:t>  Γνώμη. </a:t>
          </a:r>
          <a:r>
            <a:rPr lang="el-GR" sz="1000" b="0" i="0" u="none" strike="noStrike" baseline="0">
              <a:solidFill>
                <a:srgbClr val="000000"/>
              </a:solidFill>
              <a:latin typeface="Times New Roman"/>
              <a:cs typeface="Times New Roman"/>
            </a:rPr>
            <a:t>Με εξαίρεση τις επιπτώσεις των  θεμάτων που μνημονεύονται στην προηγούμενη παράγραφο, κατά την γνώμη μας, οι ανωτέρω Οικονομικές Καταστάσεις  παρουσιάζουν εύλογα από κάθε ουσιώδη άποψη την οικονομική κατάσταση της Εταιρείας κατά την 31 Δεκεμβρίου 2008 και την χρηματοοικονομική της επίδοση για τη χρήση που έληξε την ημερομηνία αυτή σύμφωνα με τα Λογιστικά Πρότυπα που προδιαγράφονται από την Ελληνική Νομοθεσία. </a:t>
          </a:r>
          <a:r>
            <a:rPr lang="el-GR" sz="1000" b="1" i="0" u="none" strike="noStrike" baseline="0">
              <a:solidFill>
                <a:srgbClr val="000000"/>
              </a:solidFill>
              <a:latin typeface="Times New Roman"/>
              <a:cs typeface="Times New Roman"/>
            </a:rPr>
            <a:t>Αναφορά επί άλλων νομικών θεμάτων. </a:t>
          </a:r>
          <a:r>
            <a:rPr lang="el-GR" sz="1000" b="0" i="0" u="none" strike="noStrike" baseline="0">
              <a:solidFill>
                <a:srgbClr val="000000"/>
              </a:solidFill>
              <a:latin typeface="Times New Roman"/>
              <a:cs typeface="Times New Roman"/>
            </a:rPr>
            <a:t>Επαληθεύσαμε τη συμφωνία του περιεχομένου της Έκθεσης του Διοικητικού Συμβουλίου με τις ανωτέρω οικονομικές καταταστάσεις, στα πλαίσια των οριζόμενων από τα άρθρα 43α και 37 του Κ.Ν. 2190/20.                                                                                                                                         </a:t>
          </a:r>
        </a:p>
      </xdr:txBody>
    </xdr:sp>
    <xdr:clientData/>
  </xdr:twoCellAnchor>
  <xdr:twoCellAnchor>
    <xdr:from>
      <xdr:col>0</xdr:col>
      <xdr:colOff>38101</xdr:colOff>
      <xdr:row>94</xdr:row>
      <xdr:rowOff>85724</xdr:rowOff>
    </xdr:from>
    <xdr:to>
      <xdr:col>21</xdr:col>
      <xdr:colOff>885826</xdr:colOff>
      <xdr:row>109</xdr:row>
      <xdr:rowOff>95250</xdr:rowOff>
    </xdr:to>
    <xdr:sp macro="" textlink="" fLocksText="0">
      <xdr:nvSpPr>
        <xdr:cNvPr id="2050" name="Text Box 2"/>
        <xdr:cNvSpPr txBox="1">
          <a:spLocks noChangeArrowheads="1"/>
        </xdr:cNvSpPr>
      </xdr:nvSpPr>
      <xdr:spPr bwMode="auto">
        <a:xfrm>
          <a:off x="38101" y="15068549"/>
          <a:ext cx="13468350" cy="2438401"/>
        </a:xfrm>
        <a:prstGeom prst="rect">
          <a:avLst/>
        </a:prstGeom>
        <a:solidFill>
          <a:sysClr val="window" lastClr="FFFFFF"/>
        </a:solidFill>
        <a:ln>
          <a:noFill/>
        </a:ln>
        <a:effectLst/>
      </xdr:spPr>
      <xdr:txBody>
        <a:bodyPr vertOverflow="clip" wrap="square" lIns="20160" tIns="20160" rIns="20160" bIns="20160" anchor="t"/>
        <a:lstStyle/>
        <a:p>
          <a:pPr marL="0" marR="0" lvl="0" indent="0" algn="just" defTabSz="914400" eaLnBrk="1" fontAlgn="auto" latinLnBrk="0" hangingPunct="1">
            <a:lnSpc>
              <a:spcPts val="1100"/>
            </a:lnSpc>
            <a:spcBef>
              <a:spcPts val="0"/>
            </a:spcBef>
            <a:spcAft>
              <a:spcPts val="0"/>
            </a:spcAft>
            <a:buClrTx/>
            <a:buSzTx/>
            <a:buFontTx/>
            <a:buNone/>
            <a:tabLst/>
            <a:defRPr/>
          </a:pPr>
          <a:r>
            <a:rPr lang="el-GR" sz="800" b="1">
              <a:effectLst/>
              <a:latin typeface="Verdana" panose="020B0604030504040204" pitchFamily="34" charset="0"/>
              <a:ea typeface="Verdana" panose="020B0604030504040204" pitchFamily="34" charset="0"/>
              <a:cs typeface="Verdana" panose="020B0604030504040204" pitchFamily="34" charset="0"/>
            </a:rPr>
            <a:t>Έκθεση επί των Οικονομικών Καταστάσεων. </a:t>
          </a:r>
          <a:r>
            <a:rPr lang="el-GR" sz="800">
              <a:effectLst/>
              <a:latin typeface="Verdana" panose="020B0604030504040204" pitchFamily="34" charset="0"/>
              <a:ea typeface="Verdana" panose="020B0604030504040204" pitchFamily="34" charset="0"/>
              <a:cs typeface="Verdana" panose="020B0604030504040204" pitchFamily="34" charset="0"/>
            </a:rPr>
            <a:t>Ελέγξαμε τις ανωτέρω οικονομικές καταστάσεις του Δήμου Αλεξάνδρειας  που αποτελούνται από τον ισολογισμό της 31 Δεκεμβρίου 2016, την κατάσταση αποτελεσμάτων και τον πίνακα διάθεσης αποτελεσμάτων της χρήσεως που έληξε την ημερομηνία αυτή, καθώς και το σχετικό προσάρτημα. </a:t>
          </a:r>
          <a:r>
            <a:rPr lang="el-GR" sz="800" b="1">
              <a:effectLst/>
              <a:latin typeface="Verdana" panose="020B0604030504040204" pitchFamily="34" charset="0"/>
              <a:ea typeface="Verdana" panose="020B0604030504040204" pitchFamily="34" charset="0"/>
              <a:cs typeface="Verdana" panose="020B0604030504040204" pitchFamily="34" charset="0"/>
            </a:rPr>
            <a:t>Ευθύνη της Διοίκησης για τις Οικονομικές Καταστάσεις. </a:t>
          </a:r>
          <a:r>
            <a:rPr lang="el-GR" sz="800">
              <a:effectLst/>
              <a:latin typeface="Verdana" panose="020B0604030504040204" pitchFamily="34" charset="0"/>
              <a:ea typeface="Verdana" panose="020B0604030504040204" pitchFamily="34" charset="0"/>
              <a:cs typeface="Verdana" panose="020B0604030504040204" pitchFamily="34" charset="0"/>
            </a:rPr>
            <a:t>Η διοίκηση είναι υπεύθυνη για την κατάρτιση και εύλογη παρουσίαση αυτών των οικονομικών καταστάσεων σύμφωνα με τα Λογιστικά Πρότυπα που προδιαγράφονται από την Ελληνική Νομοθεσία, όπως και για εκείνες τις εσωτερικές δικλείδες που η διοίκηση καθορίζει ως απαραίτητες ώστε να καθίσταται δυνατή η κατάρτιση οικονομικών καταστάσεων απαλλαγμένων από ουσιώδη ανακρίβεια που οφείλεται είτε σε απάτη είτε σε λάθος. </a:t>
          </a:r>
          <a:r>
            <a:rPr lang="el-GR" sz="800" b="1">
              <a:effectLst/>
              <a:latin typeface="Verdana" panose="020B0604030504040204" pitchFamily="34" charset="0"/>
              <a:ea typeface="Verdana" panose="020B0604030504040204" pitchFamily="34" charset="0"/>
              <a:cs typeface="Verdana" panose="020B0604030504040204" pitchFamily="34" charset="0"/>
            </a:rPr>
            <a:t>Ευθύνη του Ελεγκτή. </a:t>
          </a:r>
          <a:r>
            <a:rPr lang="el-GR" sz="800">
              <a:effectLst/>
              <a:latin typeface="Verdana" panose="020B0604030504040204" pitchFamily="34" charset="0"/>
              <a:ea typeface="Verdana" panose="020B0604030504040204" pitchFamily="34" charset="0"/>
              <a:cs typeface="Verdana" panose="020B0604030504040204" pitchFamily="34" charset="0"/>
            </a:rPr>
            <a:t>Η δική μας ευθύνη είναι να εκφράσουμε γνώμη επί αυτών των οικονομικών καταστάσεων με βάση τον έλεγχό μας. Διενεργήσαμε τον έλεγχό μας σύμφωνα με τα Διεθνή Πρότυπα Ελέγχου. Επίσης λάβαμε υπόψη μας και τις σχετικές διατάξεις του Δημοτικού και Κοινοτικού Κώδικα (ν. 3463/2006 όπως ισχύει). Τα πρότυπα αυτά απαιτούν να συμμορφωνόμαστε με κανόνες δεοντολογίας, καθώς και να σχεδιάζουμε και διενεργούμε τον έλεγχο με σκοπό την απόκτηση εύλογης διασφάλισης για το εάν οι οικονομικές καταστάσεις είναι απαλλαγμένες από ουσιώδη ανακρίβεια. Ο έλεγχος περιλαμβάνει τη διενέργεια διαδικασιών για την απόκτηση ελεγκτικών τεκμηρίων, σχετικά με τα ποσά και τις γνωστοποιήσεις στις οικονομικές καταστάσεις. Οι επιλεγόμενες διαδικασίες βασίζονται στην κρίση του ελεγκτή περιλαμβανομένης της εκτίμησης των κινδύνων ουσιώδους ανακρίβειας των οικονομικών καταστάσεων, που οφείλεται είτε σε απάτη είτε σε λάθος. Κατά τη διενέργεια αυτών των εκτιμήσεων κινδύνου, ο ελεγκτής εξετάζει τις εσωτερικές δικλείδες που σχετίζονται με την κατάρτιση και εύλογη παρουσίαση των οικονομικών καταστάσεων του Δήμου, με σκοπό το σχεδιασμό ελεγκτικών διαδικασιών κατάλληλων για τις περιστάσεις και όχι με σκοπό την έκφραση γνώμης επί της αποτελεσματικότητας των εσωτερικών δικλείδων του Δήμου. Ο έλεγχος περιλαμβάνει επίσης την αξιολόγηση της καταλληλόλητας των λογιστικών αρχών και μεθόδων που χρησιμοποιήθηκαν και του εύλογου των εκτιμήσεων που έγιναν από τη διοίκηση, καθώς και αξιολόγηση της συνολικής παρουσίασης των οικονομικών καταστάσεων. Πιστεύουμε ότι τα ελεγκτικά τεκμήρια που έχουμε συγκεντρώσει είναι επαρκή και κατάλληλα για τη θεμελίωση της ελεγκτικής μας γνώμης. </a:t>
          </a:r>
          <a:r>
            <a:rPr lang="el-GR" sz="800" b="1">
              <a:effectLst/>
              <a:latin typeface="Verdana" panose="020B0604030504040204" pitchFamily="34" charset="0"/>
              <a:ea typeface="Verdana" panose="020B0604030504040204" pitchFamily="34" charset="0"/>
              <a:cs typeface="Verdana" panose="020B0604030504040204" pitchFamily="34" charset="0"/>
            </a:rPr>
            <a:t>Βάση για Γνώμη με Επιφύλαξη.</a:t>
          </a:r>
          <a:r>
            <a:rPr lang="el-GR" sz="800">
              <a:effectLst/>
              <a:latin typeface="Verdana" panose="020B0604030504040204" pitchFamily="34" charset="0"/>
              <a:ea typeface="Verdana" panose="020B0604030504040204" pitchFamily="34" charset="0"/>
              <a:cs typeface="Verdana" panose="020B0604030504040204" pitchFamily="34" charset="0"/>
            </a:rPr>
            <a:t> Από τον έλεγχο μας προέκυψαν τα εξής: 1) Τα αποτελέσματα της κλειόμενης χρήσης δεν επιβαρύνθηκαν με δουλευμένες δαπάνες  ποσού ευρώ 357.575,17, με συνέπεια τα αποτελέσματα χρήσης και τα ίδια κεφάλαια να εμφανίζονται ισόποσα αυξημένα, ενώ οι υποχρεώσεις μειωμένες κατά το ποσό αυτό.2) Οι φορολογικές υποχρεώσεις του Δήμου δεν έχουν εξεταστεί από τις φορολογικές αρχές για τις χρήσεις 2014 έως 2016 . Ως εκ τούτου το φορολογικό αποτελέσματα των χρήσεων αυτών δεν έχουν καταστεί οριστικά. Ο Δήμος δεν έχει προβεί σε εκτίμηση των πρόσθετων φόρων και των προσαυξήσεων που πιθανόν καταλογιστούν σε μελλοντικό φορολογικό έλεγχο και δεν έχει σχηματίσει σχετική πρόβλεψη για αυτή την ενδεχόμενη υποχρέωση. Από τον έλεγχό μας, δεν έχουμε αποκτήσει εύλογη διασφάλιση σχετικά με την εκτίμηση του ύψους της πρόβλεψης που τυχόν απαιτείται. </a:t>
          </a:r>
          <a:r>
            <a:rPr lang="el-GR" sz="800" b="1">
              <a:effectLst/>
              <a:latin typeface="Verdana" panose="020B0604030504040204" pitchFamily="34" charset="0"/>
              <a:ea typeface="Verdana" panose="020B0604030504040204" pitchFamily="34" charset="0"/>
              <a:cs typeface="Verdana" panose="020B0604030504040204" pitchFamily="34" charset="0"/>
            </a:rPr>
            <a:t>Γνώμη με Επιφύλαξη. </a:t>
          </a:r>
          <a:r>
            <a:rPr lang="el-GR" sz="800">
              <a:effectLst/>
              <a:latin typeface="Verdana" panose="020B0604030504040204" pitchFamily="34" charset="0"/>
              <a:ea typeface="Verdana" panose="020B0604030504040204" pitchFamily="34" charset="0"/>
              <a:cs typeface="Verdana" panose="020B0604030504040204" pitchFamily="34" charset="0"/>
            </a:rPr>
            <a:t>Κατά τη γνώμη μας, εκτός από τις επιπτώσεις  του θέματος 1 και τις πιθανές επιπτώσεις του θέματος 2  που  μνημονεύονται στην παράγραφο «Βάση για Γνώμη με Επιφύλαξη», οι ανωτέρω οικονομικές καταστάσεις παρουσιάζουν εύλογα, από κάθε ουσιώδη άποψη, την οικονομική θέση του Δήμου κατά την 31 Δεκεμβρίου 2016 και τη χρηματοοικονομική του επίδοση για τη χρήση που έληξε την ημερομηνία αυτή σύμφωνα με τα Λογιστικά Πρότυπα που προδιαγράφονται από την Ελληνική Νομοθεσία. </a:t>
          </a:r>
          <a:r>
            <a:rPr lang="el-GR" sz="800" b="1">
              <a:effectLst/>
              <a:latin typeface="Verdana" panose="020B0604030504040204" pitchFamily="34" charset="0"/>
              <a:ea typeface="Verdana" panose="020B0604030504040204" pitchFamily="34" charset="0"/>
              <a:cs typeface="Verdana" panose="020B0604030504040204" pitchFamily="34" charset="0"/>
            </a:rPr>
            <a:t>Αναφορά επί Άλλων Νομικών και Κανονιστικών θεμάτων. </a:t>
          </a:r>
          <a:r>
            <a:rPr lang="el-GR" sz="800">
              <a:effectLst/>
              <a:latin typeface="Verdana" panose="020B0604030504040204" pitchFamily="34" charset="0"/>
              <a:ea typeface="Verdana" panose="020B0604030504040204" pitchFamily="34" charset="0"/>
              <a:cs typeface="Verdana" panose="020B0604030504040204" pitchFamily="34" charset="0"/>
            </a:rPr>
            <a:t>Επαληθεύσαμε τη συμφωνία και την αντιστοίχηση του περιεχομένου της Έκθεσης Διαχειρίσεως της Οικονομικής Επιτροπής προς το Δημοτικό Συμβούλιο με τις ανωτέρω οικονομικές καταστάσεις.</a:t>
          </a:r>
        </a:p>
        <a:p>
          <a:pPr algn="just">
            <a:lnSpc>
              <a:spcPts val="1100"/>
            </a:lnSpc>
            <a:spcAft>
              <a:spcPts val="0"/>
            </a:spcAft>
          </a:pPr>
          <a:endParaRPr lang="el-GR" sz="800" b="0" i="0" baseline="0">
            <a:effectLst/>
            <a:latin typeface="Verdana" panose="020B0604030504040204" pitchFamily="34" charset="0"/>
            <a:ea typeface="Verdana" panose="020B0604030504040204" pitchFamily="34" charset="0"/>
            <a:cs typeface="Verdana" panose="020B0604030504040204" pitchFamily="34" charset="0"/>
          </a:endParaRPr>
        </a:p>
      </xdr:txBody>
    </xdr:sp>
    <xdr:clientData/>
  </xdr:twoCellAnchor>
  <xdr:twoCellAnchor>
    <xdr:from>
      <xdr:col>0</xdr:col>
      <xdr:colOff>0</xdr:colOff>
      <xdr:row>61</xdr:row>
      <xdr:rowOff>0</xdr:rowOff>
    </xdr:from>
    <xdr:to>
      <xdr:col>20</xdr:col>
      <xdr:colOff>0</xdr:colOff>
      <xdr:row>61</xdr:row>
      <xdr:rowOff>0</xdr:rowOff>
    </xdr:to>
    <xdr:sp macro="" textlink="" fLocksText="0">
      <xdr:nvSpPr>
        <xdr:cNvPr id="2052" name="Text Box 4"/>
        <xdr:cNvSpPr txBox="1">
          <a:spLocks noChangeArrowheads="1"/>
        </xdr:cNvSpPr>
      </xdr:nvSpPr>
      <xdr:spPr bwMode="auto">
        <a:xfrm>
          <a:off x="0" y="10172700"/>
          <a:ext cx="12893040" cy="0"/>
        </a:xfrm>
        <a:prstGeom prst="rect">
          <a:avLst/>
        </a:prstGeom>
        <a:solidFill>
          <a:srgbClr val="FFFFFF"/>
        </a:soli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just" rtl="0">
            <a:defRPr sz="1000"/>
          </a:pPr>
          <a:endParaRPr lang="el-GR" sz="800" b="0" i="0" u="none" strike="noStrike" baseline="0">
            <a:solidFill>
              <a:srgbClr val="000000"/>
            </a:solidFill>
            <a:latin typeface="Verdana"/>
            <a:ea typeface="Verdana"/>
            <a:cs typeface="Verdana"/>
          </a:endParaRPr>
        </a:p>
      </xdr:txBody>
    </xdr:sp>
    <xdr:clientData/>
  </xdr:twoCellAnchor>
  <xdr:twoCellAnchor>
    <xdr:from>
      <xdr:col>7</xdr:col>
      <xdr:colOff>552450</xdr:colOff>
      <xdr:row>118</xdr:row>
      <xdr:rowOff>47625</xdr:rowOff>
    </xdr:from>
    <xdr:to>
      <xdr:col>9</xdr:col>
      <xdr:colOff>619125</xdr:colOff>
      <xdr:row>121</xdr:row>
      <xdr:rowOff>85725</xdr:rowOff>
    </xdr:to>
    <xdr:pic>
      <xdr:nvPicPr>
        <xdr:cNvPr id="2514" name="Picture 4" descr="logo sol el 201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76775" y="18307050"/>
          <a:ext cx="9525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8"/>
  <sheetViews>
    <sheetView tabSelected="1" topLeftCell="A13" zoomScaleNormal="100" workbookViewId="0">
      <selection activeCell="A53" sqref="A53"/>
    </sheetView>
  </sheetViews>
  <sheetFormatPr defaultRowHeight="12.75" x14ac:dyDescent="0.2"/>
  <cols>
    <col min="1" max="2" width="3.28515625" style="2" customWidth="1"/>
    <col min="3" max="3" width="2" style="2" customWidth="1"/>
    <col min="4" max="4" width="9.140625" style="2"/>
    <col min="5" max="5" width="29.7109375" style="2" customWidth="1"/>
    <col min="6" max="6" width="13.85546875" style="2" bestFit="1" customWidth="1"/>
    <col min="7" max="7" width="0.5703125" style="2" customWidth="1"/>
    <col min="8" max="8" width="12.5703125" style="2" customWidth="1"/>
    <col min="9" max="9" width="0.7109375" style="2" customWidth="1"/>
    <col min="10" max="10" width="14" style="2" bestFit="1" customWidth="1"/>
    <col min="11" max="11" width="0.5703125" style="2" customWidth="1"/>
    <col min="12" max="12" width="13.85546875" style="2" customWidth="1"/>
    <col min="13" max="13" width="0.7109375" style="2" customWidth="1"/>
    <col min="14" max="14" width="12.5703125" style="2" customWidth="1"/>
    <col min="15" max="15" width="0.85546875" style="2" customWidth="1"/>
    <col min="16" max="16" width="13.42578125" style="2" customWidth="1"/>
    <col min="17" max="17" width="0.7109375" style="2" customWidth="1"/>
    <col min="18" max="18" width="3.28515625" style="2" customWidth="1"/>
    <col min="19" max="19" width="39.28515625" style="2" customWidth="1"/>
    <col min="20" max="20" width="14.140625" style="2" customWidth="1"/>
    <col min="21" max="21" width="0.7109375" style="2" customWidth="1"/>
    <col min="22" max="22" width="14.140625" style="2" customWidth="1"/>
    <col min="23" max="23" width="12.140625" style="2" bestFit="1" customWidth="1"/>
    <col min="24" max="24" width="12.7109375" style="95" bestFit="1" customWidth="1"/>
    <col min="25" max="16384" width="9.140625" style="2"/>
  </cols>
  <sheetData>
    <row r="1" spans="1:24" ht="15" x14ac:dyDescent="0.2">
      <c r="A1" s="223" t="s">
        <v>146</v>
      </c>
      <c r="B1" s="224"/>
      <c r="C1" s="224"/>
      <c r="D1" s="224"/>
      <c r="E1" s="224"/>
      <c r="F1" s="224"/>
      <c r="G1" s="224"/>
      <c r="H1" s="224"/>
      <c r="I1" s="224"/>
      <c r="J1" s="224"/>
      <c r="K1" s="224"/>
      <c r="L1" s="224"/>
      <c r="M1" s="224"/>
      <c r="N1" s="224"/>
      <c r="O1" s="224"/>
      <c r="P1" s="224"/>
      <c r="Q1" s="224"/>
      <c r="R1" s="224"/>
      <c r="S1" s="224"/>
      <c r="T1" s="224"/>
      <c r="U1" s="224"/>
      <c r="V1" s="225"/>
    </row>
    <row r="2" spans="1:24" x14ac:dyDescent="0.2">
      <c r="A2" s="226" t="s">
        <v>186</v>
      </c>
      <c r="B2" s="227"/>
      <c r="C2" s="227"/>
      <c r="D2" s="227"/>
      <c r="E2" s="227"/>
      <c r="F2" s="227"/>
      <c r="G2" s="227"/>
      <c r="H2" s="227"/>
      <c r="I2" s="227"/>
      <c r="J2" s="227"/>
      <c r="K2" s="227"/>
      <c r="L2" s="227"/>
      <c r="M2" s="227"/>
      <c r="N2" s="227"/>
      <c r="O2" s="227"/>
      <c r="P2" s="227"/>
      <c r="Q2" s="227"/>
      <c r="R2" s="227"/>
      <c r="S2" s="227"/>
      <c r="T2" s="227"/>
      <c r="U2" s="227"/>
      <c r="V2" s="228"/>
    </row>
    <row r="3" spans="1:24" x14ac:dyDescent="0.2">
      <c r="A3" s="229" t="s">
        <v>187</v>
      </c>
      <c r="B3" s="230"/>
      <c r="C3" s="230"/>
      <c r="D3" s="230"/>
      <c r="E3" s="230"/>
      <c r="F3" s="230"/>
      <c r="G3" s="230"/>
      <c r="H3" s="230"/>
      <c r="I3" s="230"/>
      <c r="J3" s="230"/>
      <c r="K3" s="230"/>
      <c r="L3" s="230"/>
      <c r="M3" s="230"/>
      <c r="N3" s="230"/>
      <c r="O3" s="230"/>
      <c r="P3" s="230"/>
      <c r="Q3" s="230"/>
      <c r="R3" s="230"/>
      <c r="S3" s="230"/>
      <c r="T3" s="230"/>
      <c r="U3" s="230"/>
      <c r="V3" s="231"/>
    </row>
    <row r="4" spans="1:24" s="7" customFormat="1" ht="12.95" customHeight="1" x14ac:dyDescent="0.15">
      <c r="A4" s="131" t="s">
        <v>0</v>
      </c>
      <c r="B4" s="10"/>
      <c r="C4" s="10"/>
      <c r="D4" s="10"/>
      <c r="E4" s="10"/>
      <c r="F4" s="169"/>
      <c r="G4" s="169"/>
      <c r="H4" s="169"/>
      <c r="I4" s="169"/>
      <c r="J4" s="169"/>
      <c r="K4" s="169"/>
      <c r="L4" s="169"/>
      <c r="M4" s="169"/>
      <c r="N4" s="169"/>
      <c r="O4" s="169"/>
      <c r="P4" s="169"/>
      <c r="Q4" s="104"/>
      <c r="R4" s="169"/>
      <c r="S4" s="4"/>
      <c r="T4" s="6" t="s">
        <v>1</v>
      </c>
      <c r="U4" s="4"/>
      <c r="V4" s="132" t="s">
        <v>1</v>
      </c>
      <c r="X4" s="32"/>
    </row>
    <row r="5" spans="1:24" s="7" customFormat="1" ht="12.95" customHeight="1" x14ac:dyDescent="0.15">
      <c r="A5" s="133"/>
      <c r="B5" s="27"/>
      <c r="C5" s="27"/>
      <c r="D5" s="27"/>
      <c r="E5" s="5"/>
      <c r="F5" s="205" t="s">
        <v>188</v>
      </c>
      <c r="G5" s="205"/>
      <c r="H5" s="205"/>
      <c r="I5" s="205"/>
      <c r="J5" s="205"/>
      <c r="K5" s="165"/>
      <c r="L5" s="205" t="s">
        <v>189</v>
      </c>
      <c r="M5" s="205"/>
      <c r="N5" s="205"/>
      <c r="O5" s="205"/>
      <c r="P5" s="205"/>
      <c r="Q5" s="105"/>
      <c r="R5" s="5"/>
      <c r="S5" s="5"/>
      <c r="T5" s="8" t="s">
        <v>2</v>
      </c>
      <c r="U5" s="4"/>
      <c r="V5" s="134" t="s">
        <v>2</v>
      </c>
      <c r="X5" s="32"/>
    </row>
    <row r="6" spans="1:24" s="7" customFormat="1" ht="12.95" customHeight="1" x14ac:dyDescent="0.15">
      <c r="A6" s="133"/>
      <c r="B6" s="27"/>
      <c r="C6" s="27"/>
      <c r="D6" s="27"/>
      <c r="E6" s="5"/>
      <c r="F6" s="165" t="s">
        <v>3</v>
      </c>
      <c r="G6" s="167"/>
      <c r="H6" s="9"/>
      <c r="I6" s="10"/>
      <c r="J6" s="165" t="s">
        <v>4</v>
      </c>
      <c r="K6" s="165"/>
      <c r="L6" s="165" t="s">
        <v>3</v>
      </c>
      <c r="M6" s="167"/>
      <c r="N6" s="9"/>
      <c r="O6" s="10"/>
      <c r="P6" s="165" t="s">
        <v>4</v>
      </c>
      <c r="Q6" s="105"/>
      <c r="R6" s="5"/>
      <c r="S6" s="5"/>
      <c r="T6" s="11" t="s">
        <v>11</v>
      </c>
      <c r="U6" s="4"/>
      <c r="V6" s="135" t="s">
        <v>169</v>
      </c>
      <c r="X6" s="32"/>
    </row>
    <row r="7" spans="1:24" s="7" customFormat="1" ht="12.95" customHeight="1" x14ac:dyDescent="0.15">
      <c r="A7" s="133"/>
      <c r="B7" s="27"/>
      <c r="C7" s="27"/>
      <c r="D7" s="27"/>
      <c r="E7" s="5"/>
      <c r="F7" s="165" t="s">
        <v>5</v>
      </c>
      <c r="G7" s="167"/>
      <c r="H7" s="165" t="s">
        <v>6</v>
      </c>
      <c r="I7" s="167"/>
      <c r="J7" s="165" t="s">
        <v>7</v>
      </c>
      <c r="K7" s="165"/>
      <c r="L7" s="165" t="s">
        <v>5</v>
      </c>
      <c r="M7" s="167"/>
      <c r="N7" s="165" t="s">
        <v>6</v>
      </c>
      <c r="O7" s="167"/>
      <c r="P7" s="165" t="s">
        <v>7</v>
      </c>
      <c r="Q7" s="105"/>
      <c r="R7" s="5"/>
      <c r="S7" s="12"/>
      <c r="T7" s="11" t="s">
        <v>194</v>
      </c>
      <c r="U7" s="4"/>
      <c r="V7" s="135" t="s">
        <v>190</v>
      </c>
      <c r="X7" s="32"/>
    </row>
    <row r="8" spans="1:24" s="7" customFormat="1" ht="12.95" customHeight="1" x14ac:dyDescent="0.15">
      <c r="A8" s="203" t="s">
        <v>149</v>
      </c>
      <c r="B8" s="200"/>
      <c r="C8" s="200"/>
      <c r="D8" s="200"/>
      <c r="E8" s="200"/>
      <c r="F8" s="10"/>
      <c r="G8" s="10"/>
      <c r="H8" s="10"/>
      <c r="I8" s="10"/>
      <c r="J8" s="10"/>
      <c r="K8" s="10"/>
      <c r="L8" s="10"/>
      <c r="M8" s="10"/>
      <c r="N8" s="10"/>
      <c r="O8" s="10"/>
      <c r="P8" s="10"/>
      <c r="Q8" s="106"/>
      <c r="R8" s="200" t="s">
        <v>153</v>
      </c>
      <c r="S8" s="200"/>
      <c r="T8" s="13"/>
      <c r="U8" s="4"/>
      <c r="V8" s="136"/>
      <c r="X8" s="32"/>
    </row>
    <row r="9" spans="1:24" s="7" customFormat="1" ht="12.95" customHeight="1" thickBot="1" x14ac:dyDescent="0.2">
      <c r="A9" s="171"/>
      <c r="B9" s="201" t="s">
        <v>147</v>
      </c>
      <c r="C9" s="201"/>
      <c r="D9" s="201"/>
      <c r="E9" s="201"/>
      <c r="F9" s="3">
        <v>531690.28</v>
      </c>
      <c r="G9" s="3"/>
      <c r="H9" s="3">
        <v>531690.23999999999</v>
      </c>
      <c r="I9" s="3"/>
      <c r="J9" s="3">
        <f>F9-H9</f>
        <v>4.0000000037252903E-2</v>
      </c>
      <c r="K9" s="3"/>
      <c r="L9" s="3">
        <v>531690.28</v>
      </c>
      <c r="M9" s="3"/>
      <c r="N9" s="3">
        <v>530857.27</v>
      </c>
      <c r="O9" s="3"/>
      <c r="P9" s="3">
        <f>L9-N9</f>
        <v>833.01000000000931</v>
      </c>
      <c r="Q9" s="106"/>
      <c r="R9" s="164" t="s">
        <v>45</v>
      </c>
      <c r="S9" s="5" t="s">
        <v>93</v>
      </c>
      <c r="T9" s="17">
        <v>50039431.670000002</v>
      </c>
      <c r="U9" s="4"/>
      <c r="V9" s="137">
        <v>50039431.670000002</v>
      </c>
      <c r="X9" s="32"/>
    </row>
    <row r="10" spans="1:24" s="7" customFormat="1" ht="12.95" customHeight="1" thickTop="1" x14ac:dyDescent="0.15">
      <c r="A10" s="171"/>
      <c r="B10" s="201" t="s">
        <v>27</v>
      </c>
      <c r="C10" s="201"/>
      <c r="D10" s="201"/>
      <c r="E10" s="201"/>
      <c r="F10" s="15">
        <v>2961546.26</v>
      </c>
      <c r="G10" s="10"/>
      <c r="H10" s="15">
        <v>1759709.88</v>
      </c>
      <c r="I10" s="10"/>
      <c r="J10" s="15">
        <f>F10-H10</f>
        <v>1201836.3799999999</v>
      </c>
      <c r="K10" s="3"/>
      <c r="L10" s="15">
        <v>2917830.22</v>
      </c>
      <c r="M10" s="10"/>
      <c r="N10" s="15">
        <v>1552976.1099999999</v>
      </c>
      <c r="O10" s="10"/>
      <c r="P10" s="15">
        <f>L10-N10</f>
        <v>1364854.1100000003</v>
      </c>
      <c r="Q10" s="107"/>
      <c r="R10" s="27"/>
      <c r="S10" s="27"/>
      <c r="T10" s="27"/>
      <c r="U10" s="4"/>
      <c r="V10" s="136"/>
      <c r="X10" s="32"/>
    </row>
    <row r="11" spans="1:24" s="7" customFormat="1" ht="12.95" customHeight="1" thickBot="1" x14ac:dyDescent="0.2">
      <c r="A11" s="171"/>
      <c r="B11" s="170"/>
      <c r="C11" s="170"/>
      <c r="D11" s="170"/>
      <c r="E11" s="170"/>
      <c r="F11" s="17">
        <f>SUM(F9:F10)</f>
        <v>3493236.54</v>
      </c>
      <c r="G11" s="10"/>
      <c r="H11" s="17">
        <f>SUM(H9:H10)</f>
        <v>2291400.12</v>
      </c>
      <c r="I11" s="10"/>
      <c r="J11" s="17">
        <f>SUM(J9:J10)</f>
        <v>1201836.42</v>
      </c>
      <c r="K11" s="3"/>
      <c r="L11" s="17">
        <f>SUM(L9:L10)</f>
        <v>3449520.5</v>
      </c>
      <c r="M11" s="10"/>
      <c r="N11" s="17">
        <f>SUM(N9:N10)</f>
        <v>2083833.38</v>
      </c>
      <c r="O11" s="10"/>
      <c r="P11" s="17">
        <f>SUM(P9:P10)</f>
        <v>1365687.1200000003</v>
      </c>
      <c r="Q11" s="107"/>
      <c r="R11" s="5" t="s">
        <v>68</v>
      </c>
      <c r="S11" s="5" t="s">
        <v>69</v>
      </c>
      <c r="T11" s="27"/>
      <c r="U11" s="4"/>
      <c r="V11" s="136"/>
      <c r="X11" s="32"/>
    </row>
    <row r="12" spans="1:24" s="7" customFormat="1" ht="12.95" customHeight="1" thickTop="1" x14ac:dyDescent="0.15">
      <c r="A12" s="133" t="s">
        <v>12</v>
      </c>
      <c r="B12" s="27"/>
      <c r="C12" s="27"/>
      <c r="D12" s="27"/>
      <c r="E12" s="27"/>
      <c r="F12" s="27"/>
      <c r="G12" s="27"/>
      <c r="H12" s="27"/>
      <c r="I12" s="27"/>
      <c r="J12" s="27"/>
      <c r="K12" s="27"/>
      <c r="L12" s="27"/>
      <c r="M12" s="27"/>
      <c r="N12" s="27"/>
      <c r="O12" s="27"/>
      <c r="P12" s="27"/>
      <c r="Q12" s="107"/>
      <c r="R12" s="10"/>
      <c r="S12" s="4" t="s">
        <v>70</v>
      </c>
      <c r="T12" s="14" t="s">
        <v>12</v>
      </c>
      <c r="U12" s="4"/>
      <c r="V12" s="138" t="s">
        <v>12</v>
      </c>
      <c r="X12" s="32"/>
    </row>
    <row r="13" spans="1:24" s="7" customFormat="1" ht="12.95" customHeight="1" x14ac:dyDescent="0.15">
      <c r="A13" s="171" t="s">
        <v>63</v>
      </c>
      <c r="B13" s="169"/>
      <c r="C13" s="169"/>
      <c r="D13" s="169"/>
      <c r="E13" s="169"/>
      <c r="F13" s="10"/>
      <c r="G13" s="10"/>
      <c r="H13" s="10"/>
      <c r="I13" s="10"/>
      <c r="J13" s="10"/>
      <c r="K13" s="10"/>
      <c r="L13" s="10"/>
      <c r="M13" s="10"/>
      <c r="N13" s="10"/>
      <c r="O13" s="10"/>
      <c r="P13" s="10"/>
      <c r="Q13" s="107"/>
      <c r="R13" s="27"/>
      <c r="S13" s="27" t="s">
        <v>94</v>
      </c>
      <c r="T13" s="13">
        <v>1092373.8999999999</v>
      </c>
      <c r="U13" s="4"/>
      <c r="V13" s="139">
        <v>1097647.8999999999</v>
      </c>
      <c r="X13" s="32"/>
    </row>
    <row r="14" spans="1:24" s="7" customFormat="1" ht="12.95" customHeight="1" x14ac:dyDescent="0.15">
      <c r="A14" s="140" t="s">
        <v>28</v>
      </c>
      <c r="B14" s="164" t="s">
        <v>29</v>
      </c>
      <c r="C14" s="164"/>
      <c r="D14" s="164"/>
      <c r="E14" s="164"/>
      <c r="F14" s="18" t="s">
        <v>12</v>
      </c>
      <c r="G14" s="18"/>
      <c r="H14" s="18" t="s">
        <v>12</v>
      </c>
      <c r="I14" s="18" t="s">
        <v>12</v>
      </c>
      <c r="J14" s="18" t="s">
        <v>12</v>
      </c>
      <c r="K14" s="18"/>
      <c r="L14" s="18" t="s">
        <v>12</v>
      </c>
      <c r="M14" s="18"/>
      <c r="N14" s="18" t="s">
        <v>12</v>
      </c>
      <c r="O14" s="18" t="s">
        <v>12</v>
      </c>
      <c r="P14" s="18" t="s">
        <v>12</v>
      </c>
      <c r="Q14" s="108"/>
      <c r="R14" s="5"/>
      <c r="S14" s="27" t="s">
        <v>95</v>
      </c>
      <c r="T14" s="35">
        <v>26813181.18</v>
      </c>
      <c r="U14" s="4"/>
      <c r="V14" s="141">
        <v>27661627.77</v>
      </c>
      <c r="X14" s="32"/>
    </row>
    <row r="15" spans="1:24" s="7" customFormat="1" ht="12.95" customHeight="1" thickBot="1" x14ac:dyDescent="0.2">
      <c r="A15" s="133"/>
      <c r="B15" s="168" t="s">
        <v>67</v>
      </c>
      <c r="C15" s="168"/>
      <c r="D15" s="168"/>
      <c r="E15" s="168"/>
      <c r="F15" s="3">
        <v>25803566.57</v>
      </c>
      <c r="G15" s="10"/>
      <c r="H15" s="14" t="s">
        <v>8</v>
      </c>
      <c r="I15" s="10"/>
      <c r="J15" s="3">
        <f>F15</f>
        <v>25803566.57</v>
      </c>
      <c r="K15" s="3"/>
      <c r="L15" s="3">
        <v>25803566.57</v>
      </c>
      <c r="M15" s="10"/>
      <c r="N15" s="18">
        <v>0</v>
      </c>
      <c r="O15" s="10"/>
      <c r="P15" s="3">
        <f>L15</f>
        <v>25803566.57</v>
      </c>
      <c r="Q15" s="108"/>
      <c r="R15" s="5"/>
      <c r="S15" s="27"/>
      <c r="T15" s="19">
        <f>SUM(T13:T14)</f>
        <v>27905555.079999998</v>
      </c>
      <c r="U15" s="4"/>
      <c r="V15" s="142">
        <f>SUM(V13:V14)</f>
        <v>28759275.669999998</v>
      </c>
      <c r="X15" s="32"/>
    </row>
    <row r="16" spans="1:24" s="7" customFormat="1" ht="12.95" customHeight="1" thickTop="1" x14ac:dyDescent="0.15">
      <c r="A16" s="133"/>
      <c r="B16" s="202" t="s">
        <v>77</v>
      </c>
      <c r="C16" s="202"/>
      <c r="D16" s="202"/>
      <c r="E16" s="202"/>
      <c r="F16" s="3">
        <v>5125631.97</v>
      </c>
      <c r="G16" s="10"/>
      <c r="H16" s="3">
        <v>4095642.21</v>
      </c>
      <c r="I16" s="10"/>
      <c r="J16" s="3">
        <f>F16-H16</f>
        <v>1029989.7599999998</v>
      </c>
      <c r="K16" s="3"/>
      <c r="L16" s="3">
        <v>5125631.97</v>
      </c>
      <c r="M16" s="10"/>
      <c r="N16" s="3">
        <v>4008597.1</v>
      </c>
      <c r="O16" s="10"/>
      <c r="P16" s="3">
        <f>L16-N16</f>
        <v>1117034.8699999996</v>
      </c>
      <c r="Q16" s="109"/>
      <c r="R16" s="27"/>
      <c r="S16" s="27"/>
      <c r="T16" s="27"/>
      <c r="U16" s="4"/>
      <c r="V16" s="136"/>
      <c r="X16" s="32"/>
    </row>
    <row r="17" spans="1:24" s="7" customFormat="1" ht="12.95" customHeight="1" x14ac:dyDescent="0.15">
      <c r="A17" s="133"/>
      <c r="B17" s="202" t="s">
        <v>78</v>
      </c>
      <c r="C17" s="202"/>
      <c r="D17" s="202"/>
      <c r="E17" s="202"/>
      <c r="F17" s="3">
        <v>13053261.709999999</v>
      </c>
      <c r="G17" s="10"/>
      <c r="H17" s="3">
        <v>9493284.4400000013</v>
      </c>
      <c r="I17" s="10"/>
      <c r="J17" s="3">
        <f>F17-H17</f>
        <v>3559977.2699999977</v>
      </c>
      <c r="K17" s="3"/>
      <c r="L17" s="3">
        <v>12934146.949999999</v>
      </c>
      <c r="M17" s="10"/>
      <c r="N17" s="3">
        <v>9197000.4700000007</v>
      </c>
      <c r="O17" s="10"/>
      <c r="P17" s="3">
        <f>L17-N17</f>
        <v>3737146.4799999986</v>
      </c>
      <c r="Q17" s="109"/>
      <c r="R17" s="5" t="s">
        <v>46</v>
      </c>
      <c r="S17" s="5" t="s">
        <v>47</v>
      </c>
      <c r="T17" s="3"/>
      <c r="U17" s="4"/>
      <c r="V17" s="143"/>
      <c r="X17" s="32"/>
    </row>
    <row r="18" spans="1:24" s="7" customFormat="1" ht="12.95" customHeight="1" thickBot="1" x14ac:dyDescent="0.2">
      <c r="A18" s="133"/>
      <c r="B18" s="202" t="s">
        <v>79</v>
      </c>
      <c r="C18" s="202"/>
      <c r="D18" s="202"/>
      <c r="E18" s="202"/>
      <c r="F18" s="3">
        <v>9409586.4700000007</v>
      </c>
      <c r="G18" s="3"/>
      <c r="H18" s="3">
        <v>7024144.8200000003</v>
      </c>
      <c r="I18" s="3"/>
      <c r="J18" s="3">
        <f>F18-H18</f>
        <v>2385441.6500000004</v>
      </c>
      <c r="K18" s="3"/>
      <c r="L18" s="3">
        <v>9366436.4600000009</v>
      </c>
      <c r="M18" s="3"/>
      <c r="N18" s="3">
        <v>6780179.9900000002</v>
      </c>
      <c r="O18" s="3"/>
      <c r="P18" s="3">
        <f>L18-N18</f>
        <v>2586256.4700000007</v>
      </c>
      <c r="Q18" s="110"/>
      <c r="R18" s="5"/>
      <c r="S18" s="5" t="s">
        <v>157</v>
      </c>
      <c r="T18" s="84">
        <f>T70</f>
        <v>4324661.78</v>
      </c>
      <c r="U18" s="4"/>
      <c r="V18" s="144">
        <v>3489126.56</v>
      </c>
      <c r="X18" s="32"/>
    </row>
    <row r="19" spans="1:24" s="7" customFormat="1" ht="12.95" customHeight="1" thickTop="1" x14ac:dyDescent="0.15">
      <c r="A19" s="133"/>
      <c r="B19" s="202" t="s">
        <v>80</v>
      </c>
      <c r="C19" s="202"/>
      <c r="D19" s="202"/>
      <c r="E19" s="202"/>
      <c r="F19" s="3">
        <v>10174790.940000005</v>
      </c>
      <c r="G19" s="10"/>
      <c r="H19" s="14" t="s">
        <v>8</v>
      </c>
      <c r="I19" s="10"/>
      <c r="J19" s="3">
        <f>F19</f>
        <v>10174790.940000005</v>
      </c>
      <c r="K19" s="3"/>
      <c r="L19" s="3">
        <v>10174790.939999999</v>
      </c>
      <c r="M19" s="10"/>
      <c r="N19" s="18">
        <v>0</v>
      </c>
      <c r="O19" s="10"/>
      <c r="P19" s="3">
        <f>L19</f>
        <v>10174790.939999999</v>
      </c>
      <c r="Q19" s="107"/>
      <c r="R19" s="27"/>
      <c r="S19" s="27"/>
      <c r="T19" s="27"/>
      <c r="U19" s="4"/>
      <c r="V19" s="136"/>
      <c r="X19" s="32"/>
    </row>
    <row r="20" spans="1:24" s="7" customFormat="1" ht="12.95" customHeight="1" thickBot="1" x14ac:dyDescent="0.2">
      <c r="A20" s="133"/>
      <c r="B20" s="168" t="s">
        <v>81</v>
      </c>
      <c r="C20" s="168"/>
      <c r="D20" s="168"/>
      <c r="E20" s="168"/>
      <c r="F20" s="3">
        <v>49564251.800000004</v>
      </c>
      <c r="G20" s="10"/>
      <c r="H20" s="3">
        <v>32950280.68</v>
      </c>
      <c r="I20" s="10"/>
      <c r="J20" s="3">
        <f>F20-H20</f>
        <v>16613971.120000005</v>
      </c>
      <c r="K20" s="3"/>
      <c r="L20" s="3">
        <v>48444176.150000006</v>
      </c>
      <c r="M20" s="10"/>
      <c r="N20" s="3">
        <v>31554774.629999999</v>
      </c>
      <c r="O20" s="10"/>
      <c r="P20" s="3">
        <f>L20-N20</f>
        <v>16889401.520000007</v>
      </c>
      <c r="Q20" s="107"/>
      <c r="R20" s="164" t="s">
        <v>96</v>
      </c>
      <c r="S20" s="164"/>
      <c r="T20" s="19">
        <f>T9+T15-T18</f>
        <v>73620324.969999999</v>
      </c>
      <c r="U20" s="4"/>
      <c r="V20" s="142">
        <f>V9+V15-V18</f>
        <v>75309580.780000001</v>
      </c>
      <c r="X20" s="32"/>
    </row>
    <row r="21" spans="1:24" s="7" customFormat="1" ht="12.95" customHeight="1" thickTop="1" x14ac:dyDescent="0.15">
      <c r="A21" s="133"/>
      <c r="B21" s="168" t="s">
        <v>82</v>
      </c>
      <c r="C21" s="168"/>
      <c r="D21" s="168"/>
      <c r="E21" s="168"/>
      <c r="F21" s="3">
        <v>3287338.38</v>
      </c>
      <c r="G21" s="10"/>
      <c r="H21" s="3">
        <v>1995866.1700000002</v>
      </c>
      <c r="I21" s="10"/>
      <c r="J21" s="3">
        <f>F21-H21</f>
        <v>1291472.2099999997</v>
      </c>
      <c r="K21" s="3"/>
      <c r="L21" s="3">
        <v>3287338.38</v>
      </c>
      <c r="M21" s="10"/>
      <c r="N21" s="3">
        <v>1864372.57</v>
      </c>
      <c r="O21" s="10"/>
      <c r="P21" s="3">
        <f>L21-N21</f>
        <v>1422965.8099999998</v>
      </c>
      <c r="Q21" s="107"/>
      <c r="R21" s="27"/>
      <c r="S21" s="27" t="s">
        <v>12</v>
      </c>
      <c r="T21" s="13" t="s">
        <v>12</v>
      </c>
      <c r="U21" s="4"/>
      <c r="V21" s="139" t="s">
        <v>12</v>
      </c>
      <c r="X21" s="32"/>
    </row>
    <row r="22" spans="1:24" s="7" customFormat="1" ht="12.95" customHeight="1" x14ac:dyDescent="0.15">
      <c r="A22" s="133"/>
      <c r="B22" s="168" t="s">
        <v>83</v>
      </c>
      <c r="C22" s="168"/>
      <c r="D22" s="168"/>
      <c r="E22" s="168"/>
      <c r="F22" s="3">
        <v>1086015.1600000001</v>
      </c>
      <c r="G22" s="10"/>
      <c r="H22" s="3">
        <v>618399.36</v>
      </c>
      <c r="I22" s="10"/>
      <c r="J22" s="3">
        <f>F22-H22</f>
        <v>467615.80000000016</v>
      </c>
      <c r="K22" s="3"/>
      <c r="L22" s="3">
        <v>1036328.05</v>
      </c>
      <c r="M22" s="10"/>
      <c r="N22" s="3">
        <v>581166</v>
      </c>
      <c r="O22" s="10"/>
      <c r="P22" s="3">
        <f>L22-N22</f>
        <v>455162.05000000005</v>
      </c>
      <c r="Q22" s="107"/>
      <c r="R22" s="10" t="s">
        <v>154</v>
      </c>
      <c r="S22" s="169"/>
      <c r="T22" s="27"/>
      <c r="U22" s="4"/>
      <c r="V22" s="136"/>
      <c r="X22" s="32"/>
    </row>
    <row r="23" spans="1:24" s="7" customFormat="1" ht="12.95" customHeight="1" x14ac:dyDescent="0.15">
      <c r="A23" s="133"/>
      <c r="B23" s="36" t="s">
        <v>84</v>
      </c>
      <c r="C23" s="168"/>
      <c r="D23" s="168"/>
      <c r="E23" s="168"/>
      <c r="F23" s="3">
        <v>3434972.68</v>
      </c>
      <c r="G23" s="10"/>
      <c r="H23" s="3">
        <v>2341526.9300000002</v>
      </c>
      <c r="I23" s="10"/>
      <c r="J23" s="3">
        <f>F23-H23</f>
        <v>1093445.75</v>
      </c>
      <c r="K23" s="3"/>
      <c r="L23" s="3">
        <v>3378183.04</v>
      </c>
      <c r="M23" s="10"/>
      <c r="N23" s="3">
        <v>2231523.4900000002</v>
      </c>
      <c r="O23" s="10"/>
      <c r="P23" s="3">
        <f>L23-N23</f>
        <v>1146659.5499999998</v>
      </c>
      <c r="Q23" s="107"/>
      <c r="R23" s="27"/>
      <c r="S23" s="31" t="s">
        <v>97</v>
      </c>
      <c r="T23" s="27"/>
      <c r="U23" s="4"/>
      <c r="V23" s="136"/>
      <c r="X23" s="32"/>
    </row>
    <row r="24" spans="1:24" s="7" customFormat="1" ht="12.95" customHeight="1" thickBot="1" x14ac:dyDescent="0.2">
      <c r="A24" s="133"/>
      <c r="B24" s="36" t="s">
        <v>30</v>
      </c>
      <c r="C24" s="168"/>
      <c r="D24" s="168"/>
      <c r="E24" s="168"/>
      <c r="F24" s="3"/>
      <c r="G24" s="3"/>
      <c r="H24" s="3"/>
      <c r="I24" s="3"/>
      <c r="J24" s="3"/>
      <c r="K24" s="3"/>
      <c r="L24" s="3"/>
      <c r="M24" s="3"/>
      <c r="N24" s="3"/>
      <c r="O24" s="3"/>
      <c r="P24" s="3"/>
      <c r="Q24" s="107"/>
      <c r="R24" s="27"/>
      <c r="S24" s="36" t="s">
        <v>98</v>
      </c>
      <c r="T24" s="19">
        <v>110582.2</v>
      </c>
      <c r="U24" s="4"/>
      <c r="V24" s="142">
        <v>95121.01</v>
      </c>
      <c r="X24" s="32" t="s">
        <v>12</v>
      </c>
    </row>
    <row r="25" spans="1:24" s="7" customFormat="1" ht="12.95" customHeight="1" thickTop="1" x14ac:dyDescent="0.15">
      <c r="A25" s="133"/>
      <c r="B25" s="36" t="s">
        <v>85</v>
      </c>
      <c r="C25" s="168"/>
      <c r="D25" s="168"/>
      <c r="E25" s="168"/>
      <c r="F25" s="3">
        <v>2085297.4199999997</v>
      </c>
      <c r="G25" s="10"/>
      <c r="H25" s="3">
        <v>1407548.11</v>
      </c>
      <c r="I25" s="10"/>
      <c r="J25" s="3">
        <f>F25-H25</f>
        <v>677749.30999999959</v>
      </c>
      <c r="K25" s="3"/>
      <c r="L25" s="3">
        <v>2035813.0199999998</v>
      </c>
      <c r="M25" s="10"/>
      <c r="N25" s="3">
        <v>1309994.5900000001</v>
      </c>
      <c r="O25" s="10"/>
      <c r="P25" s="3">
        <f>L25-N25</f>
        <v>725818.4299999997</v>
      </c>
      <c r="Q25" s="107"/>
      <c r="R25" s="27"/>
      <c r="S25" s="31"/>
      <c r="T25" s="13"/>
      <c r="U25" s="4"/>
      <c r="V25" s="139"/>
      <c r="X25" s="32" t="s">
        <v>12</v>
      </c>
    </row>
    <row r="26" spans="1:24" s="7" customFormat="1" ht="12.95" customHeight="1" x14ac:dyDescent="0.15">
      <c r="A26" s="133"/>
      <c r="B26" s="36" t="s">
        <v>31</v>
      </c>
      <c r="C26" s="168"/>
      <c r="D26" s="168"/>
      <c r="E26" s="168"/>
      <c r="F26" s="3">
        <v>2063083.08</v>
      </c>
      <c r="G26" s="10"/>
      <c r="H26" s="3">
        <v>1938362.8800000001</v>
      </c>
      <c r="I26" s="10"/>
      <c r="J26" s="3">
        <f>F26-H26</f>
        <v>124720.19999999995</v>
      </c>
      <c r="K26" s="3"/>
      <c r="L26" s="3">
        <v>2063083.08</v>
      </c>
      <c r="M26" s="10"/>
      <c r="N26" s="3">
        <v>1864971.33</v>
      </c>
      <c r="O26" s="10"/>
      <c r="P26" s="3">
        <f>L26-N26</f>
        <v>198111.75</v>
      </c>
      <c r="Q26" s="107"/>
      <c r="R26" s="27"/>
      <c r="S26" s="27"/>
      <c r="T26" s="18"/>
      <c r="U26" s="4"/>
      <c r="V26" s="145"/>
      <c r="X26" s="32"/>
    </row>
    <row r="27" spans="1:24" s="7" customFormat="1" ht="12.95" customHeight="1" x14ac:dyDescent="0.15">
      <c r="A27" s="133"/>
      <c r="B27" s="164" t="s">
        <v>32</v>
      </c>
      <c r="C27" s="164"/>
      <c r="D27" s="164"/>
      <c r="E27" s="164"/>
      <c r="F27" s="3">
        <v>4152322.2299999995</v>
      </c>
      <c r="G27" s="3"/>
      <c r="H27" s="3">
        <v>3168491.44</v>
      </c>
      <c r="I27" s="3"/>
      <c r="J27" s="3">
        <f>F27-H27</f>
        <v>983830.78999999957</v>
      </c>
      <c r="K27" s="3"/>
      <c r="L27" s="3">
        <v>3858230.3199999994</v>
      </c>
      <c r="M27" s="3"/>
      <c r="N27" s="3">
        <v>3007296.46</v>
      </c>
      <c r="O27" s="3"/>
      <c r="P27" s="3">
        <f>L27-N27</f>
        <v>850933.8599999994</v>
      </c>
      <c r="Q27" s="107"/>
      <c r="R27" s="169" t="s">
        <v>155</v>
      </c>
      <c r="S27" s="169"/>
      <c r="T27" s="3"/>
      <c r="U27" s="4"/>
      <c r="V27" s="143"/>
      <c r="X27" s="32"/>
    </row>
    <row r="28" spans="1:24" s="7" customFormat="1" ht="12.95" customHeight="1" x14ac:dyDescent="0.15">
      <c r="A28" s="133"/>
      <c r="B28" s="164" t="s">
        <v>86</v>
      </c>
      <c r="C28" s="164"/>
      <c r="D28" s="164"/>
      <c r="E28" s="164"/>
      <c r="F28" s="15">
        <v>80020.479999999749</v>
      </c>
      <c r="G28" s="3"/>
      <c r="H28" s="23" t="s">
        <v>8</v>
      </c>
      <c r="I28" s="3"/>
      <c r="J28" s="15">
        <f>F28</f>
        <v>80020.479999999749</v>
      </c>
      <c r="K28" s="3"/>
      <c r="L28" s="15">
        <v>902731.73</v>
      </c>
      <c r="M28" s="3"/>
      <c r="N28" s="20">
        <v>0</v>
      </c>
      <c r="O28" s="3"/>
      <c r="P28" s="15">
        <f>L28</f>
        <v>902731.73</v>
      </c>
      <c r="Q28" s="107"/>
      <c r="R28" s="5" t="s">
        <v>26</v>
      </c>
      <c r="S28" s="5" t="s">
        <v>71</v>
      </c>
      <c r="T28" s="27"/>
      <c r="U28" s="4"/>
      <c r="V28" s="136"/>
      <c r="X28" s="32"/>
    </row>
    <row r="29" spans="1:24" s="7" customFormat="1" ht="12.95" customHeight="1" thickBot="1" x14ac:dyDescent="0.2">
      <c r="A29" s="133"/>
      <c r="B29" s="204" t="s">
        <v>87</v>
      </c>
      <c r="C29" s="204"/>
      <c r="D29" s="204"/>
      <c r="E29" s="204"/>
      <c r="F29" s="17">
        <f>SUM(F15:F28)</f>
        <v>129320138.89000002</v>
      </c>
      <c r="G29" s="3"/>
      <c r="H29" s="17">
        <f>SUM(H16:H28)</f>
        <v>65033547.040000007</v>
      </c>
      <c r="I29" s="3"/>
      <c r="J29" s="17">
        <f>SUM(J15:J28)</f>
        <v>64286591.850000001</v>
      </c>
      <c r="K29" s="3"/>
      <c r="L29" s="17">
        <f>SUM(L15:L28)</f>
        <v>128410456.65999998</v>
      </c>
      <c r="M29" s="3"/>
      <c r="N29" s="17">
        <f>SUM(N16:N28)</f>
        <v>62399876.630000003</v>
      </c>
      <c r="O29" s="3"/>
      <c r="P29" s="17">
        <f>SUM(P15:P28)</f>
        <v>66010580.030000001</v>
      </c>
      <c r="Q29" s="107"/>
      <c r="R29" s="27"/>
      <c r="S29" s="36" t="s">
        <v>99</v>
      </c>
      <c r="T29" s="19">
        <f>2832885.19+480105.79-633276.85</f>
        <v>2679714.13</v>
      </c>
      <c r="U29" s="4"/>
      <c r="V29" s="142">
        <v>2832885.19</v>
      </c>
      <c r="X29" s="32"/>
    </row>
    <row r="30" spans="1:24" s="7" customFormat="1" ht="12.95" customHeight="1" thickTop="1" x14ac:dyDescent="0.15">
      <c r="A30" s="133"/>
      <c r="B30" s="27"/>
      <c r="C30" s="27"/>
      <c r="D30" s="27"/>
      <c r="E30" s="27"/>
      <c r="F30" s="27"/>
      <c r="G30" s="27"/>
      <c r="H30" s="27"/>
      <c r="I30" s="27"/>
      <c r="J30" s="27"/>
      <c r="K30" s="27"/>
      <c r="L30" s="27"/>
      <c r="M30" s="27"/>
      <c r="N30" s="27"/>
      <c r="O30" s="27"/>
      <c r="P30" s="27"/>
      <c r="Q30" s="107"/>
      <c r="R30" s="27"/>
      <c r="S30" s="36" t="s">
        <v>12</v>
      </c>
      <c r="T30" s="18" t="s">
        <v>12</v>
      </c>
      <c r="U30" s="4"/>
      <c r="V30" s="145" t="s">
        <v>12</v>
      </c>
      <c r="X30" s="32"/>
    </row>
    <row r="31" spans="1:24" s="7" customFormat="1" ht="12.95" customHeight="1" x14ac:dyDescent="0.15">
      <c r="A31" s="140" t="s">
        <v>33</v>
      </c>
      <c r="B31" s="164" t="s">
        <v>34</v>
      </c>
      <c r="C31" s="164"/>
      <c r="D31" s="164"/>
      <c r="E31" s="164"/>
      <c r="F31" s="3"/>
      <c r="G31" s="3"/>
      <c r="H31" s="3"/>
      <c r="I31" s="3"/>
      <c r="J31" s="3"/>
      <c r="K31" s="3"/>
      <c r="L31" s="3"/>
      <c r="M31" s="3"/>
      <c r="N31" s="3"/>
      <c r="O31" s="3"/>
      <c r="P31" s="3"/>
      <c r="Q31" s="107"/>
      <c r="R31" s="27"/>
      <c r="S31" s="27"/>
      <c r="T31" s="27"/>
      <c r="U31" s="27"/>
      <c r="V31" s="136"/>
      <c r="X31" s="32"/>
    </row>
    <row r="32" spans="1:24" s="7" customFormat="1" ht="12.95" customHeight="1" x14ac:dyDescent="0.15">
      <c r="A32" s="133"/>
      <c r="B32" s="164" t="s">
        <v>35</v>
      </c>
      <c r="C32" s="164"/>
      <c r="D32" s="164"/>
      <c r="E32" s="164"/>
      <c r="F32" s="3"/>
      <c r="G32" s="3"/>
      <c r="H32" s="3"/>
      <c r="I32" s="3"/>
      <c r="J32" s="3"/>
      <c r="K32" s="3"/>
      <c r="L32" s="3"/>
      <c r="M32" s="3"/>
      <c r="N32" s="3"/>
      <c r="O32" s="3"/>
      <c r="P32" s="3"/>
      <c r="Q32" s="107"/>
      <c r="R32" s="5" t="s">
        <v>41</v>
      </c>
      <c r="S32" s="5" t="s">
        <v>48</v>
      </c>
      <c r="T32" s="3"/>
      <c r="U32" s="4"/>
      <c r="V32" s="143"/>
      <c r="X32" s="32"/>
    </row>
    <row r="33" spans="1:24" s="7" customFormat="1" ht="12.95" customHeight="1" x14ac:dyDescent="0.15">
      <c r="A33" s="133"/>
      <c r="B33" s="204" t="s">
        <v>88</v>
      </c>
      <c r="C33" s="204"/>
      <c r="D33" s="204"/>
      <c r="E33" s="204"/>
      <c r="F33" s="3"/>
      <c r="G33" s="3"/>
      <c r="H33" s="3">
        <v>3650519.1</v>
      </c>
      <c r="I33" s="3"/>
      <c r="J33" s="3" t="s">
        <v>12</v>
      </c>
      <c r="K33" s="3"/>
      <c r="L33" s="3"/>
      <c r="M33" s="3"/>
      <c r="N33" s="3">
        <v>3650519.1</v>
      </c>
      <c r="O33" s="3"/>
      <c r="P33" s="3" t="s">
        <v>12</v>
      </c>
      <c r="Q33" s="107"/>
      <c r="R33" s="5"/>
      <c r="S33" s="5" t="s">
        <v>49</v>
      </c>
      <c r="T33" s="3">
        <f>1283423.76+0.01</f>
        <v>1283423.77</v>
      </c>
      <c r="U33" s="4"/>
      <c r="V33" s="143">
        <v>731231.86</v>
      </c>
      <c r="X33" s="32"/>
    </row>
    <row r="34" spans="1:24" s="7" customFormat="1" ht="12.95" customHeight="1" x14ac:dyDescent="0.15">
      <c r="A34" s="133"/>
      <c r="B34" s="31" t="s">
        <v>174</v>
      </c>
      <c r="C34" s="31"/>
      <c r="D34" s="31"/>
      <c r="E34" s="31"/>
      <c r="F34" s="3" t="s">
        <v>12</v>
      </c>
      <c r="G34" s="31"/>
      <c r="H34" s="15">
        <v>99196.25</v>
      </c>
      <c r="I34" s="31"/>
      <c r="J34" s="96">
        <f>H33-H34</f>
        <v>3551322.85</v>
      </c>
      <c r="K34" s="26"/>
      <c r="L34" s="3" t="s">
        <v>12</v>
      </c>
      <c r="M34" s="31"/>
      <c r="N34" s="15">
        <v>65845.13</v>
      </c>
      <c r="O34" s="31"/>
      <c r="P34" s="96">
        <f>N33-N34</f>
        <v>3584673.97</v>
      </c>
      <c r="Q34" s="107"/>
      <c r="R34" s="5"/>
      <c r="S34" s="5" t="s">
        <v>50</v>
      </c>
      <c r="T34" s="3">
        <v>305555.78999999998</v>
      </c>
      <c r="U34" s="4"/>
      <c r="V34" s="143">
        <v>317968.31</v>
      </c>
      <c r="X34" s="32"/>
    </row>
    <row r="35" spans="1:24" s="7" customFormat="1" ht="12.95" customHeight="1" thickBot="1" x14ac:dyDescent="0.2">
      <c r="A35" s="133"/>
      <c r="B35" s="204" t="s">
        <v>75</v>
      </c>
      <c r="C35" s="204"/>
      <c r="D35" s="204"/>
      <c r="E35" s="204"/>
      <c r="F35" s="3"/>
      <c r="G35" s="3"/>
      <c r="H35" s="3"/>
      <c r="I35" s="3"/>
      <c r="J35" s="16">
        <f>J29+J34</f>
        <v>67837914.700000003</v>
      </c>
      <c r="K35" s="3"/>
      <c r="L35" s="3"/>
      <c r="M35" s="3"/>
      <c r="N35" s="3"/>
      <c r="O35" s="3"/>
      <c r="P35" s="16">
        <f>P29+P34</f>
        <v>69595254</v>
      </c>
      <c r="Q35" s="107"/>
      <c r="R35" s="5"/>
      <c r="S35" s="5" t="s">
        <v>51</v>
      </c>
      <c r="T35" s="18">
        <v>45102.400000000001</v>
      </c>
      <c r="U35" s="4"/>
      <c r="V35" s="145">
        <v>58677.51</v>
      </c>
      <c r="X35" s="32"/>
    </row>
    <row r="36" spans="1:24" s="7" customFormat="1" ht="12.95" customHeight="1" thickTop="1" x14ac:dyDescent="0.15">
      <c r="A36" s="133"/>
      <c r="B36" s="27"/>
      <c r="C36" s="27"/>
      <c r="D36" s="27"/>
      <c r="E36" s="5"/>
      <c r="F36" s="3"/>
      <c r="G36" s="3"/>
      <c r="H36" s="3"/>
      <c r="I36" s="3"/>
      <c r="J36" s="3" t="s">
        <v>12</v>
      </c>
      <c r="K36" s="3"/>
      <c r="L36" s="3"/>
      <c r="M36" s="3"/>
      <c r="N36" s="3"/>
      <c r="O36" s="3"/>
      <c r="P36" s="3" t="s">
        <v>12</v>
      </c>
      <c r="Q36" s="107"/>
      <c r="R36" s="5"/>
      <c r="S36" s="27" t="s">
        <v>196</v>
      </c>
      <c r="T36" s="27"/>
      <c r="U36" s="190"/>
      <c r="V36" s="136"/>
      <c r="X36" s="32"/>
    </row>
    <row r="37" spans="1:24" s="7" customFormat="1" ht="12.95" customHeight="1" x14ac:dyDescent="0.15">
      <c r="A37" s="171" t="s">
        <v>150</v>
      </c>
      <c r="B37" s="169"/>
      <c r="C37" s="169"/>
      <c r="D37" s="169"/>
      <c r="E37" s="169"/>
      <c r="F37" s="27"/>
      <c r="G37" s="27"/>
      <c r="H37" s="27"/>
      <c r="I37" s="27"/>
      <c r="J37" s="27"/>
      <c r="K37" s="27"/>
      <c r="L37" s="27"/>
      <c r="M37" s="27"/>
      <c r="N37" s="27"/>
      <c r="O37" s="27"/>
      <c r="P37" s="27"/>
      <c r="Q37" s="107"/>
      <c r="R37" s="5"/>
      <c r="S37" s="27" t="s">
        <v>197</v>
      </c>
      <c r="T37" s="18">
        <v>633276.85</v>
      </c>
      <c r="U37" s="190"/>
      <c r="V37" s="189">
        <v>246123.58000000002</v>
      </c>
      <c r="X37" s="32"/>
    </row>
    <row r="38" spans="1:24" s="7" customFormat="1" ht="12.95" customHeight="1" x14ac:dyDescent="0.15">
      <c r="A38" s="140" t="s">
        <v>28</v>
      </c>
      <c r="B38" s="164" t="s">
        <v>36</v>
      </c>
      <c r="C38" s="164"/>
      <c r="D38" s="164"/>
      <c r="E38" s="164"/>
      <c r="F38" s="3"/>
      <c r="G38" s="3"/>
      <c r="H38" s="3"/>
      <c r="I38" s="3"/>
      <c r="J38" s="3"/>
      <c r="K38" s="3"/>
      <c r="L38" s="3"/>
      <c r="M38" s="3"/>
      <c r="N38" s="3"/>
      <c r="O38" s="3"/>
      <c r="P38" s="3"/>
      <c r="Q38" s="107"/>
      <c r="R38" s="5"/>
      <c r="S38" s="31" t="s">
        <v>100</v>
      </c>
      <c r="T38" s="20">
        <v>160500</v>
      </c>
      <c r="U38" s="4"/>
      <c r="V38" s="146">
        <v>171637.66</v>
      </c>
      <c r="X38" s="32"/>
    </row>
    <row r="39" spans="1:24" s="7" customFormat="1" ht="12.95" customHeight="1" x14ac:dyDescent="0.15">
      <c r="A39" s="133"/>
      <c r="B39" s="164" t="s">
        <v>89</v>
      </c>
      <c r="C39" s="164"/>
      <c r="D39" s="164"/>
      <c r="E39" s="164"/>
      <c r="F39" s="21"/>
      <c r="G39" s="21"/>
      <c r="H39" s="3">
        <v>2359723.37</v>
      </c>
      <c r="I39" s="21"/>
      <c r="J39" s="3" t="s">
        <v>12</v>
      </c>
      <c r="K39" s="3"/>
      <c r="L39" s="21"/>
      <c r="M39" s="21"/>
      <c r="N39" s="3">
        <v>1872611.47</v>
      </c>
      <c r="O39" s="21"/>
      <c r="P39" s="3" t="s">
        <v>12</v>
      </c>
      <c r="Q39" s="107"/>
      <c r="R39" s="27"/>
      <c r="S39" s="5" t="s">
        <v>12</v>
      </c>
      <c r="T39" s="13">
        <f>SUM(T33:T38)</f>
        <v>2427858.81</v>
      </c>
      <c r="U39" s="4"/>
      <c r="V39" s="139">
        <f>SUM(V33:V38)</f>
        <v>1525638.92</v>
      </c>
      <c r="X39" s="32"/>
    </row>
    <row r="40" spans="1:24" s="7" customFormat="1" ht="12.95" customHeight="1" thickBot="1" x14ac:dyDescent="0.2">
      <c r="A40" s="133"/>
      <c r="B40" s="27" t="s">
        <v>148</v>
      </c>
      <c r="C40" s="27"/>
      <c r="D40" s="27"/>
      <c r="E40" s="27"/>
      <c r="F40" s="31"/>
      <c r="G40" s="31"/>
      <c r="H40" s="15">
        <v>755780.21</v>
      </c>
      <c r="I40" s="31"/>
      <c r="J40" s="3">
        <f>H39-H40</f>
        <v>1603943.1600000001</v>
      </c>
      <c r="K40" s="3"/>
      <c r="L40" s="31"/>
      <c r="M40" s="31"/>
      <c r="N40" s="15">
        <v>711994.74</v>
      </c>
      <c r="O40" s="27"/>
      <c r="P40" s="3">
        <f>N39-N40</f>
        <v>1160616.73</v>
      </c>
      <c r="Q40" s="107"/>
      <c r="R40" s="27"/>
      <c r="S40" s="5" t="s">
        <v>72</v>
      </c>
      <c r="T40" s="16">
        <f>T29+T39</f>
        <v>5107572.9399999995</v>
      </c>
      <c r="U40" s="4"/>
      <c r="V40" s="147">
        <f>V29+V39</f>
        <v>4358524.1099999994</v>
      </c>
      <c r="X40" s="32" t="s">
        <v>12</v>
      </c>
    </row>
    <row r="41" spans="1:24" s="25" customFormat="1" ht="12.95" customHeight="1" thickTop="1" x14ac:dyDescent="0.15">
      <c r="A41" s="133"/>
      <c r="B41" s="164" t="s">
        <v>90</v>
      </c>
      <c r="C41" s="164"/>
      <c r="D41" s="164"/>
      <c r="E41" s="164"/>
      <c r="F41" s="3"/>
      <c r="G41" s="3"/>
      <c r="H41" s="3">
        <v>8967812.5999999996</v>
      </c>
      <c r="I41" s="3"/>
      <c r="J41" s="3"/>
      <c r="K41" s="3"/>
      <c r="L41" s="3"/>
      <c r="M41" s="3"/>
      <c r="N41" s="3">
        <v>8402372.6400000006</v>
      </c>
      <c r="O41" s="3"/>
      <c r="P41" s="3"/>
      <c r="Q41" s="107"/>
      <c r="R41" s="31"/>
      <c r="S41" s="31"/>
      <c r="T41" s="31"/>
      <c r="U41" s="31"/>
      <c r="V41" s="148"/>
      <c r="X41" s="103"/>
    </row>
    <row r="42" spans="1:24" s="25" customFormat="1" ht="12.95" customHeight="1" x14ac:dyDescent="0.15">
      <c r="A42" s="133"/>
      <c r="B42" s="27" t="s">
        <v>148</v>
      </c>
      <c r="C42" s="27"/>
      <c r="D42" s="27"/>
      <c r="E42" s="164"/>
      <c r="F42" s="3"/>
      <c r="G42" s="3"/>
      <c r="H42" s="15">
        <v>8779517.5099999998</v>
      </c>
      <c r="I42" s="3"/>
      <c r="J42" s="3">
        <f>H41-H42</f>
        <v>188295.08999999985</v>
      </c>
      <c r="K42" s="3"/>
      <c r="L42" s="3"/>
      <c r="M42" s="3"/>
      <c r="N42" s="15">
        <v>8249854.4100000001</v>
      </c>
      <c r="O42" s="3"/>
      <c r="P42" s="3">
        <f>N41-N42</f>
        <v>152518.23000000045</v>
      </c>
      <c r="Q42" s="107"/>
      <c r="R42" s="31"/>
      <c r="S42" s="31"/>
      <c r="T42" s="31"/>
      <c r="U42" s="31"/>
      <c r="V42" s="148"/>
      <c r="X42" s="103"/>
    </row>
    <row r="43" spans="1:24" s="7" customFormat="1" ht="12.95" customHeight="1" x14ac:dyDescent="0.15">
      <c r="A43" s="133"/>
      <c r="B43" s="27" t="s">
        <v>195</v>
      </c>
      <c r="C43" s="27"/>
      <c r="D43" s="27"/>
      <c r="E43" s="191"/>
      <c r="F43" s="3"/>
      <c r="G43" s="3"/>
      <c r="H43" s="3"/>
      <c r="I43" s="3"/>
      <c r="J43" s="14" t="s">
        <v>8</v>
      </c>
      <c r="K43" s="3"/>
      <c r="L43" s="3"/>
      <c r="M43" s="3"/>
      <c r="N43" s="3"/>
      <c r="O43" s="3"/>
      <c r="P43" s="3">
        <v>71652.97</v>
      </c>
      <c r="Q43" s="107"/>
      <c r="R43" s="5"/>
      <c r="S43" s="27"/>
      <c r="T43" s="27"/>
      <c r="U43" s="27"/>
      <c r="V43" s="136"/>
      <c r="X43" s="32"/>
    </row>
    <row r="44" spans="1:24" s="7" customFormat="1" ht="12.95" customHeight="1" thickBot="1" x14ac:dyDescent="0.2">
      <c r="A44" s="133"/>
      <c r="B44" s="27"/>
      <c r="C44" s="27"/>
      <c r="D44" s="27"/>
      <c r="E44" s="5"/>
      <c r="F44" s="3"/>
      <c r="G44" s="3"/>
      <c r="H44" s="3"/>
      <c r="I44" s="3"/>
      <c r="J44" s="16">
        <f>J40+J42</f>
        <v>1792238.25</v>
      </c>
      <c r="K44" s="3"/>
      <c r="L44" s="3"/>
      <c r="M44" s="3"/>
      <c r="N44" s="3"/>
      <c r="O44" s="3"/>
      <c r="P44" s="16">
        <f>P40+P42+P43</f>
        <v>1384787.9300000004</v>
      </c>
      <c r="Q44" s="107"/>
      <c r="R44" s="27"/>
      <c r="S44" s="27"/>
      <c r="T44" s="27"/>
      <c r="U44" s="27"/>
      <c r="V44" s="136"/>
      <c r="X44" s="32"/>
    </row>
    <row r="45" spans="1:24" s="7" customFormat="1" ht="12.95" customHeight="1" thickTop="1" x14ac:dyDescent="0.15">
      <c r="A45" s="133"/>
      <c r="B45" s="27"/>
      <c r="C45" s="27"/>
      <c r="D45" s="27"/>
      <c r="E45" s="27"/>
      <c r="F45" s="27"/>
      <c r="G45" s="27"/>
      <c r="H45" s="27"/>
      <c r="I45" s="27"/>
      <c r="J45" s="27"/>
      <c r="K45" s="27"/>
      <c r="L45" s="27"/>
      <c r="M45" s="27"/>
      <c r="N45" s="27"/>
      <c r="O45" s="27"/>
      <c r="P45" s="27"/>
      <c r="Q45" s="107"/>
      <c r="R45" s="27"/>
      <c r="S45" s="27"/>
      <c r="T45" s="27"/>
      <c r="U45" s="27"/>
      <c r="V45" s="136"/>
      <c r="X45" s="32"/>
    </row>
    <row r="46" spans="1:24" s="7" customFormat="1" ht="12.95" customHeight="1" x14ac:dyDescent="0.15">
      <c r="A46" s="140" t="s">
        <v>37</v>
      </c>
      <c r="B46" s="164" t="s">
        <v>38</v>
      </c>
      <c r="C46" s="164"/>
      <c r="D46" s="164"/>
      <c r="E46" s="164"/>
      <c r="F46" s="3"/>
      <c r="G46" s="3"/>
      <c r="H46" s="3"/>
      <c r="I46" s="3"/>
      <c r="J46" s="3"/>
      <c r="K46" s="3"/>
      <c r="L46" s="3"/>
      <c r="M46" s="3"/>
      <c r="N46" s="3"/>
      <c r="O46" s="3"/>
      <c r="P46" s="3"/>
      <c r="Q46" s="107"/>
      <c r="R46" s="27"/>
      <c r="S46" s="27"/>
      <c r="T46" s="27"/>
      <c r="U46" s="27"/>
      <c r="V46" s="136"/>
      <c r="X46" s="32"/>
    </row>
    <row r="47" spans="1:24" s="7" customFormat="1" ht="12.95" customHeight="1" x14ac:dyDescent="0.15">
      <c r="A47" s="133"/>
      <c r="B47" s="164" t="s">
        <v>39</v>
      </c>
      <c r="C47" s="164"/>
      <c r="D47" s="164"/>
      <c r="E47" s="164"/>
      <c r="F47" s="3"/>
      <c r="G47" s="3"/>
      <c r="H47" s="3"/>
      <c r="I47" s="3"/>
      <c r="J47" s="3">
        <v>59959.29</v>
      </c>
      <c r="K47" s="3"/>
      <c r="L47" s="3"/>
      <c r="M47" s="3"/>
      <c r="N47" s="3"/>
      <c r="O47" s="3"/>
      <c r="P47" s="3">
        <v>58783.13</v>
      </c>
      <c r="Q47" s="107"/>
      <c r="R47" s="5"/>
      <c r="S47" s="27"/>
      <c r="T47" s="27"/>
      <c r="U47" s="27"/>
      <c r="V47" s="136"/>
      <c r="X47" s="32"/>
    </row>
    <row r="48" spans="1:24" s="7" customFormat="1" ht="12.95" customHeight="1" x14ac:dyDescent="0.15">
      <c r="A48" s="133"/>
      <c r="B48" s="164" t="s">
        <v>40</v>
      </c>
      <c r="C48" s="164"/>
      <c r="D48" s="164"/>
      <c r="E48" s="164"/>
      <c r="F48" s="3"/>
      <c r="G48" s="3"/>
      <c r="H48" s="3"/>
      <c r="I48" s="3"/>
      <c r="J48" s="34">
        <v>7955552.96</v>
      </c>
      <c r="K48" s="94"/>
      <c r="L48" s="3"/>
      <c r="M48" s="3"/>
      <c r="N48" s="3"/>
      <c r="O48" s="3"/>
      <c r="P48" s="34">
        <v>7174323.79</v>
      </c>
      <c r="Q48" s="107"/>
      <c r="R48" s="5"/>
      <c r="S48" s="27"/>
      <c r="T48" s="27"/>
      <c r="U48" s="27"/>
      <c r="V48" s="136"/>
      <c r="X48" s="32"/>
    </row>
    <row r="49" spans="1:24" s="7" customFormat="1" ht="12.95" customHeight="1" thickBot="1" x14ac:dyDescent="0.2">
      <c r="A49" s="133"/>
      <c r="B49" s="27"/>
      <c r="C49" s="27"/>
      <c r="D49" s="27"/>
      <c r="E49" s="5" t="s">
        <v>12</v>
      </c>
      <c r="F49" s="3"/>
      <c r="G49" s="3"/>
      <c r="H49" s="3"/>
      <c r="I49" s="3"/>
      <c r="J49" s="17">
        <f>J47+J48</f>
        <v>8015512.25</v>
      </c>
      <c r="K49" s="3"/>
      <c r="L49" s="3"/>
      <c r="M49" s="3"/>
      <c r="N49" s="3"/>
      <c r="O49" s="3"/>
      <c r="P49" s="17">
        <f>P47+P48</f>
        <v>7233106.9199999999</v>
      </c>
      <c r="Q49" s="107"/>
      <c r="R49" s="5"/>
      <c r="S49" s="27"/>
      <c r="T49" s="27"/>
      <c r="U49" s="27"/>
      <c r="V49" s="136"/>
      <c r="X49" s="32"/>
    </row>
    <row r="50" spans="1:24" s="7" customFormat="1" ht="12.95" customHeight="1" thickTop="1" thickBot="1" x14ac:dyDescent="0.2">
      <c r="A50" s="133"/>
      <c r="B50" s="5" t="s">
        <v>170</v>
      </c>
      <c r="C50" s="5"/>
      <c r="D50" s="5"/>
      <c r="E50" s="5"/>
      <c r="F50" s="3"/>
      <c r="G50" s="3"/>
      <c r="H50" s="3"/>
      <c r="I50" s="3"/>
      <c r="J50" s="17">
        <f>J44+J49</f>
        <v>9807750.5</v>
      </c>
      <c r="K50" s="3"/>
      <c r="L50" s="3"/>
      <c r="M50" s="3"/>
      <c r="N50" s="3" t="s">
        <v>12</v>
      </c>
      <c r="O50" s="3"/>
      <c r="P50" s="17">
        <f>P44+P49</f>
        <v>8617894.8499999996</v>
      </c>
      <c r="Q50" s="107"/>
      <c r="R50" s="12"/>
      <c r="S50" s="27"/>
      <c r="T50" s="27"/>
      <c r="U50" s="27"/>
      <c r="V50" s="136"/>
      <c r="X50" s="32"/>
    </row>
    <row r="51" spans="1:24" s="7" customFormat="1" ht="12.95" customHeight="1" thickTop="1" x14ac:dyDescent="0.15">
      <c r="A51" s="133"/>
      <c r="B51" s="5"/>
      <c r="C51" s="5"/>
      <c r="D51" s="5"/>
      <c r="E51" s="5"/>
      <c r="F51" s="3"/>
      <c r="G51" s="3"/>
      <c r="H51" s="3"/>
      <c r="I51" s="3"/>
      <c r="J51" s="3"/>
      <c r="K51" s="3"/>
      <c r="L51" s="3"/>
      <c r="M51" s="3"/>
      <c r="N51" s="3"/>
      <c r="O51" s="3"/>
      <c r="P51" s="3"/>
      <c r="Q51" s="111"/>
      <c r="V51" s="136"/>
      <c r="X51" s="32"/>
    </row>
    <row r="52" spans="1:24" s="7" customFormat="1" ht="12.95" customHeight="1" x14ac:dyDescent="0.15">
      <c r="A52" s="197" t="s">
        <v>171</v>
      </c>
      <c r="B52" s="5"/>
      <c r="C52" s="5"/>
      <c r="D52" s="5"/>
      <c r="E52" s="5"/>
      <c r="F52" s="3"/>
      <c r="G52" s="3"/>
      <c r="H52" s="3"/>
      <c r="I52" s="3"/>
      <c r="J52" s="3"/>
      <c r="K52" s="3"/>
      <c r="L52" s="3"/>
      <c r="M52" s="3"/>
      <c r="N52" s="3"/>
      <c r="O52" s="3"/>
      <c r="P52" s="3"/>
      <c r="Q52" s="112"/>
      <c r="R52" s="169" t="s">
        <v>156</v>
      </c>
      <c r="S52" s="27"/>
      <c r="T52" s="27"/>
      <c r="U52" s="4"/>
      <c r="V52" s="136"/>
      <c r="X52" s="32"/>
    </row>
    <row r="53" spans="1:24" s="7" customFormat="1" ht="12.95" customHeight="1" thickBot="1" x14ac:dyDescent="0.2">
      <c r="A53" s="133"/>
      <c r="B53" s="164" t="s">
        <v>172</v>
      </c>
      <c r="C53" s="5"/>
      <c r="D53" s="5"/>
      <c r="E53" s="5"/>
      <c r="F53" s="3"/>
      <c r="G53" s="3"/>
      <c r="H53" s="3"/>
      <c r="I53" s="3"/>
      <c r="J53" s="17">
        <v>635577.18000000005</v>
      </c>
      <c r="K53" s="3"/>
      <c r="L53" s="3"/>
      <c r="M53" s="3"/>
      <c r="N53" s="3"/>
      <c r="O53" s="3"/>
      <c r="P53" s="17">
        <v>272270.46000000002</v>
      </c>
      <c r="Q53" s="107"/>
      <c r="R53" s="169" t="s">
        <v>12</v>
      </c>
      <c r="S53" s="164" t="s">
        <v>198</v>
      </c>
      <c r="T53" s="18">
        <v>0</v>
      </c>
      <c r="U53" s="4"/>
      <c r="V53" s="136">
        <v>74.05</v>
      </c>
      <c r="X53" s="32"/>
    </row>
    <row r="54" spans="1:24" s="7" customFormat="1" ht="12.95" customHeight="1" thickTop="1" x14ac:dyDescent="0.15">
      <c r="A54" s="133"/>
      <c r="Q54" s="107"/>
      <c r="R54" s="5"/>
      <c r="S54" s="31" t="s">
        <v>101</v>
      </c>
      <c r="T54" s="173">
        <v>644598.68999999994</v>
      </c>
      <c r="U54" s="4"/>
      <c r="V54" s="172">
        <v>87806.48</v>
      </c>
      <c r="X54" s="32"/>
    </row>
    <row r="55" spans="1:24" s="7" customFormat="1" ht="12.95" customHeight="1" thickBot="1" x14ac:dyDescent="0.2">
      <c r="A55" s="133"/>
      <c r="Q55" s="107"/>
      <c r="R55" s="27"/>
      <c r="S55" s="27"/>
      <c r="T55" s="16">
        <f>SUM(T53:T54)</f>
        <v>644598.68999999994</v>
      </c>
      <c r="U55" s="27"/>
      <c r="V55" s="147">
        <f>SUM(V53:V54)</f>
        <v>87880.53</v>
      </c>
      <c r="X55" s="32"/>
    </row>
    <row r="56" spans="1:24" s="7" customFormat="1" ht="12.95" customHeight="1" thickTop="1" x14ac:dyDescent="0.15">
      <c r="A56" s="133"/>
      <c r="B56" s="27"/>
      <c r="C56" s="27"/>
      <c r="D56" s="27"/>
      <c r="E56" s="27"/>
      <c r="F56" s="27"/>
      <c r="G56" s="27"/>
      <c r="H56" s="27"/>
      <c r="I56" s="27"/>
      <c r="J56" s="27"/>
      <c r="K56" s="27"/>
      <c r="L56" s="27"/>
      <c r="M56" s="27"/>
      <c r="N56" s="27"/>
      <c r="O56" s="27"/>
      <c r="P56" s="27"/>
      <c r="Q56" s="107"/>
      <c r="R56" s="27"/>
      <c r="S56" s="27"/>
      <c r="T56" s="27"/>
      <c r="U56" s="4"/>
      <c r="V56" s="136"/>
      <c r="X56" s="32" t="s">
        <v>12</v>
      </c>
    </row>
    <row r="57" spans="1:24" s="7" customFormat="1" ht="12.95" customHeight="1" thickBot="1" x14ac:dyDescent="0.2">
      <c r="A57" s="131" t="s">
        <v>173</v>
      </c>
      <c r="B57" s="10"/>
      <c r="C57" s="27"/>
      <c r="D57" s="27"/>
      <c r="E57" s="27"/>
      <c r="F57" s="27"/>
      <c r="G57" s="27"/>
      <c r="H57" s="27"/>
      <c r="I57" s="27"/>
      <c r="J57" s="33">
        <f>J11+J35+J50+J53</f>
        <v>79483078.800000012</v>
      </c>
      <c r="K57" s="26"/>
      <c r="L57" s="26"/>
      <c r="M57" s="27"/>
      <c r="N57" s="27"/>
      <c r="O57" s="27"/>
      <c r="P57" s="33">
        <f>P11+P35+P50+P53</f>
        <v>79851106.429999992</v>
      </c>
      <c r="Q57" s="107"/>
      <c r="R57" s="232" t="s">
        <v>102</v>
      </c>
      <c r="S57" s="232"/>
      <c r="T57" s="19">
        <f>T20+T24+T40+T54</f>
        <v>79483078.799999997</v>
      </c>
      <c r="U57" s="4"/>
      <c r="V57" s="142">
        <f>V20+V24+V40+V55</f>
        <v>79851106.430000007</v>
      </c>
      <c r="W57" s="103" t="s">
        <v>12</v>
      </c>
      <c r="X57" s="103" t="s">
        <v>12</v>
      </c>
    </row>
    <row r="58" spans="1:24" s="7" customFormat="1" ht="5.25" customHeight="1" thickTop="1" x14ac:dyDescent="0.15">
      <c r="A58" s="133"/>
      <c r="B58" s="27"/>
      <c r="C58" s="27"/>
      <c r="D58" s="27"/>
      <c r="E58" s="27"/>
      <c r="F58" s="27"/>
      <c r="G58" s="27"/>
      <c r="H58" s="27"/>
      <c r="I58" s="27"/>
      <c r="J58" s="27"/>
      <c r="K58" s="27"/>
      <c r="L58" s="27"/>
      <c r="M58" s="27"/>
      <c r="N58" s="27"/>
      <c r="O58" s="27"/>
      <c r="P58" s="27"/>
      <c r="Q58" s="107"/>
      <c r="R58" s="5"/>
      <c r="S58" s="5" t="s">
        <v>12</v>
      </c>
      <c r="T58" s="18" t="s">
        <v>12</v>
      </c>
      <c r="U58" s="4"/>
      <c r="V58" s="145" t="s">
        <v>12</v>
      </c>
      <c r="X58" s="32"/>
    </row>
    <row r="59" spans="1:24" s="7" customFormat="1" ht="12.95" customHeight="1" x14ac:dyDescent="0.15">
      <c r="A59" s="171" t="s">
        <v>12</v>
      </c>
      <c r="B59" s="169" t="s">
        <v>91</v>
      </c>
      <c r="C59" s="27"/>
      <c r="D59" s="27"/>
      <c r="E59" s="27"/>
      <c r="F59" s="27"/>
      <c r="G59" s="27"/>
      <c r="H59" s="27"/>
      <c r="I59" s="27"/>
      <c r="J59" s="27"/>
      <c r="K59" s="27"/>
      <c r="L59" s="27"/>
      <c r="M59" s="27"/>
      <c r="N59" s="27"/>
      <c r="O59" s="27"/>
      <c r="P59" s="27"/>
      <c r="Q59" s="107"/>
      <c r="R59" s="5"/>
      <c r="S59" s="169" t="s">
        <v>91</v>
      </c>
      <c r="T59" s="4"/>
      <c r="U59" s="4"/>
      <c r="V59" s="149"/>
      <c r="X59" s="32"/>
    </row>
    <row r="60" spans="1:24" s="7" customFormat="1" ht="12.95" customHeight="1" thickBot="1" x14ac:dyDescent="0.2">
      <c r="A60" s="133"/>
      <c r="B60" s="204" t="s">
        <v>92</v>
      </c>
      <c r="C60" s="204"/>
      <c r="D60" s="204"/>
      <c r="E60" s="204"/>
      <c r="F60" s="27"/>
      <c r="G60" s="27"/>
      <c r="H60" s="27"/>
      <c r="I60" s="27"/>
      <c r="J60" s="17">
        <v>53613289.469999999</v>
      </c>
      <c r="K60" s="3"/>
      <c r="L60" s="26"/>
      <c r="M60" s="27"/>
      <c r="N60" s="27"/>
      <c r="O60" s="27"/>
      <c r="P60" s="17">
        <v>65097630.200000003</v>
      </c>
      <c r="Q60" s="109"/>
      <c r="R60" s="27"/>
      <c r="S60" s="5" t="s">
        <v>103</v>
      </c>
      <c r="T60" s="19">
        <f>J60</f>
        <v>53613289.469999999</v>
      </c>
      <c r="U60" s="114"/>
      <c r="V60" s="142">
        <f>P60</f>
        <v>65097630.200000003</v>
      </c>
      <c r="X60" s="32"/>
    </row>
    <row r="61" spans="1:24" s="7" customFormat="1" ht="6.75" customHeight="1" thickTop="1" x14ac:dyDescent="0.15">
      <c r="A61" s="150"/>
      <c r="B61" s="128"/>
      <c r="C61" s="128"/>
      <c r="D61" s="128"/>
      <c r="E61" s="128"/>
      <c r="F61" s="129"/>
      <c r="G61" s="129"/>
      <c r="H61" s="129"/>
      <c r="I61" s="129"/>
      <c r="J61" s="15"/>
      <c r="K61" s="15"/>
      <c r="L61" s="129"/>
      <c r="M61" s="129"/>
      <c r="N61" s="129"/>
      <c r="O61" s="129"/>
      <c r="P61" s="15"/>
      <c r="Q61" s="20"/>
      <c r="R61" s="127"/>
      <c r="S61" s="116"/>
      <c r="T61" s="20"/>
      <c r="U61" s="117"/>
      <c r="V61" s="146"/>
      <c r="X61" s="32"/>
    </row>
    <row r="62" spans="1:24" s="7" customFormat="1" ht="12.95" customHeight="1" x14ac:dyDescent="0.15">
      <c r="A62" s="211" t="s">
        <v>9</v>
      </c>
      <c r="B62" s="205"/>
      <c r="C62" s="205"/>
      <c r="D62" s="205"/>
      <c r="E62" s="205"/>
      <c r="F62" s="205"/>
      <c r="G62" s="205"/>
      <c r="H62" s="205"/>
      <c r="I62" s="205"/>
      <c r="J62" s="205"/>
      <c r="K62" s="205"/>
      <c r="L62" s="205"/>
      <c r="M62" s="205"/>
      <c r="N62" s="205"/>
      <c r="O62" s="205"/>
      <c r="P62" s="205"/>
      <c r="Q62" s="165"/>
      <c r="R62" s="118"/>
      <c r="S62" s="212" t="s">
        <v>10</v>
      </c>
      <c r="T62" s="212"/>
      <c r="U62" s="212"/>
      <c r="V62" s="213"/>
      <c r="X62" s="32"/>
    </row>
    <row r="63" spans="1:24" s="7" customFormat="1" ht="12.95" customHeight="1" x14ac:dyDescent="0.15">
      <c r="A63" s="211" t="s">
        <v>191</v>
      </c>
      <c r="B63" s="205"/>
      <c r="C63" s="205"/>
      <c r="D63" s="205"/>
      <c r="E63" s="205"/>
      <c r="F63" s="205"/>
      <c r="G63" s="205"/>
      <c r="H63" s="205"/>
      <c r="I63" s="205"/>
      <c r="J63" s="205"/>
      <c r="K63" s="205"/>
      <c r="L63" s="205"/>
      <c r="M63" s="205"/>
      <c r="N63" s="205"/>
      <c r="O63" s="205"/>
      <c r="P63" s="205"/>
      <c r="Q63" s="165"/>
      <c r="R63" s="120"/>
      <c r="S63" s="5"/>
      <c r="T63" s="11" t="s">
        <v>2</v>
      </c>
      <c r="U63" s="4"/>
      <c r="V63" s="135" t="s">
        <v>2</v>
      </c>
      <c r="X63" s="32"/>
    </row>
    <row r="64" spans="1:24" s="7" customFormat="1" ht="12.95" customHeight="1" x14ac:dyDescent="0.15">
      <c r="A64" s="133"/>
      <c r="B64" s="27"/>
      <c r="C64" s="27"/>
      <c r="D64" s="27"/>
      <c r="E64" s="5"/>
      <c r="F64" s="205" t="s">
        <v>188</v>
      </c>
      <c r="G64" s="205"/>
      <c r="H64" s="205"/>
      <c r="I64" s="205"/>
      <c r="J64" s="205"/>
      <c r="K64" s="165"/>
      <c r="L64" s="205" t="s">
        <v>189</v>
      </c>
      <c r="M64" s="205"/>
      <c r="N64" s="205"/>
      <c r="O64" s="205"/>
      <c r="P64" s="205"/>
      <c r="Q64" s="29"/>
      <c r="R64" s="120"/>
      <c r="S64" s="5"/>
      <c r="T64" s="11" t="s">
        <v>11</v>
      </c>
      <c r="U64" s="4"/>
      <c r="V64" s="135" t="s">
        <v>169</v>
      </c>
      <c r="X64" s="32"/>
    </row>
    <row r="65" spans="1:24" s="7" customFormat="1" ht="12.95" customHeight="1" x14ac:dyDescent="0.15">
      <c r="A65" s="203" t="s">
        <v>151</v>
      </c>
      <c r="B65" s="200"/>
      <c r="C65" s="200"/>
      <c r="D65" s="200"/>
      <c r="E65" s="200"/>
      <c r="F65" s="5"/>
      <c r="G65" s="5"/>
      <c r="H65" s="5"/>
      <c r="I65" s="5"/>
      <c r="J65" s="5"/>
      <c r="K65" s="5"/>
      <c r="L65" s="5"/>
      <c r="M65" s="5"/>
      <c r="N65" s="5"/>
      <c r="O65" s="5"/>
      <c r="P65" s="5"/>
      <c r="Q65" s="3"/>
      <c r="R65" s="120"/>
      <c r="S65" s="5"/>
      <c r="T65" s="11" t="s">
        <v>192</v>
      </c>
      <c r="U65" s="4"/>
      <c r="V65" s="135" t="s">
        <v>193</v>
      </c>
      <c r="X65" s="32"/>
    </row>
    <row r="66" spans="1:24" s="7" customFormat="1" ht="12.95" customHeight="1" x14ac:dyDescent="0.15">
      <c r="A66" s="208" t="s">
        <v>104</v>
      </c>
      <c r="B66" s="204"/>
      <c r="C66" s="204"/>
      <c r="D66" s="204"/>
      <c r="E66" s="204"/>
      <c r="F66" s="18"/>
      <c r="G66" s="18"/>
      <c r="H66" s="18">
        <v>3140361.02</v>
      </c>
      <c r="I66" s="18"/>
      <c r="J66" s="18" t="s">
        <v>12</v>
      </c>
      <c r="K66" s="18"/>
      <c r="L66" s="18"/>
      <c r="M66" s="18"/>
      <c r="N66" s="18">
        <v>2967905.5</v>
      </c>
      <c r="O66" s="18"/>
      <c r="P66" s="18" t="s">
        <v>12</v>
      </c>
      <c r="Q66" s="18"/>
      <c r="R66" s="120"/>
      <c r="S66" s="5" t="s">
        <v>160</v>
      </c>
      <c r="T66" s="85">
        <f>J91</f>
        <v>639275.78999999887</v>
      </c>
      <c r="U66" s="4"/>
      <c r="V66" s="151">
        <f>P91</f>
        <v>245897.2900000019</v>
      </c>
      <c r="X66" s="32"/>
    </row>
    <row r="67" spans="1:24" s="7" customFormat="1" ht="12.95" customHeight="1" x14ac:dyDescent="0.15">
      <c r="A67" s="140" t="s">
        <v>105</v>
      </c>
      <c r="B67" s="5"/>
      <c r="C67" s="5"/>
      <c r="D67" s="5"/>
      <c r="E67" s="5"/>
      <c r="F67" s="5"/>
      <c r="G67" s="18"/>
      <c r="H67" s="18">
        <v>350592.33</v>
      </c>
      <c r="I67" s="18"/>
      <c r="J67" s="18"/>
      <c r="K67" s="18"/>
      <c r="L67" s="5"/>
      <c r="M67" s="18"/>
      <c r="N67" s="18">
        <v>301979.33</v>
      </c>
      <c r="O67" s="18"/>
      <c r="P67" s="18"/>
      <c r="Q67" s="18"/>
      <c r="R67" s="120" t="s">
        <v>64</v>
      </c>
      <c r="S67" s="5" t="s">
        <v>176</v>
      </c>
      <c r="T67" s="3"/>
      <c r="U67" s="4"/>
      <c r="V67" s="143"/>
      <c r="X67" s="32"/>
    </row>
    <row r="68" spans="1:24" s="7" customFormat="1" ht="12.95" customHeight="1" x14ac:dyDescent="0.15">
      <c r="A68" s="208" t="s">
        <v>106</v>
      </c>
      <c r="B68" s="204"/>
      <c r="C68" s="204"/>
      <c r="D68" s="204"/>
      <c r="E68" s="204"/>
      <c r="F68" s="18"/>
      <c r="G68" s="18"/>
      <c r="H68" s="20">
        <v>6275138.5599999996</v>
      </c>
      <c r="I68" s="18"/>
      <c r="J68" s="18">
        <f>SUM(H66:H68)</f>
        <v>9766091.9100000001</v>
      </c>
      <c r="K68" s="18"/>
      <c r="L68" s="18"/>
      <c r="M68" s="18"/>
      <c r="N68" s="20">
        <v>6233005.0199999996</v>
      </c>
      <c r="O68" s="18"/>
      <c r="P68" s="18">
        <f>SUM(N66:N68)</f>
        <v>9502889.8499999996</v>
      </c>
      <c r="Q68" s="18"/>
      <c r="R68" s="120"/>
      <c r="S68" s="5" t="s">
        <v>175</v>
      </c>
      <c r="T68" s="28">
        <f>V70</f>
        <v>3489126.5600000019</v>
      </c>
      <c r="U68" s="4"/>
      <c r="V68" s="175">
        <v>3049188.33</v>
      </c>
      <c r="X68" s="32"/>
    </row>
    <row r="69" spans="1:24" s="7" customFormat="1" ht="12.95" customHeight="1" x14ac:dyDescent="0.15">
      <c r="A69" s="209" t="s">
        <v>73</v>
      </c>
      <c r="B69" s="210"/>
      <c r="C69" s="210"/>
      <c r="D69" s="210"/>
      <c r="E69" s="210"/>
      <c r="F69" s="18"/>
      <c r="G69" s="18"/>
      <c r="H69" s="18"/>
      <c r="I69" s="18"/>
      <c r="J69" s="20">
        <v>9116095.9499999993</v>
      </c>
      <c r="K69" s="18"/>
      <c r="L69" s="18"/>
      <c r="M69" s="18"/>
      <c r="N69" s="18"/>
      <c r="O69" s="18"/>
      <c r="P69" s="20">
        <v>8615010.2975000013</v>
      </c>
      <c r="Q69" s="18"/>
      <c r="R69" s="115" t="s">
        <v>200</v>
      </c>
      <c r="S69" s="27" t="s">
        <v>201</v>
      </c>
      <c r="T69" s="28">
        <v>196259.43</v>
      </c>
      <c r="U69" s="27"/>
      <c r="V69" s="151">
        <v>194040.94</v>
      </c>
      <c r="X69" s="32"/>
    </row>
    <row r="70" spans="1:24" s="7" customFormat="1" ht="12.95" customHeight="1" thickBot="1" x14ac:dyDescent="0.2">
      <c r="A70" s="208" t="s">
        <v>179</v>
      </c>
      <c r="B70" s="204"/>
      <c r="C70" s="204"/>
      <c r="D70" s="204"/>
      <c r="E70" s="204"/>
      <c r="F70" s="18"/>
      <c r="G70" s="18"/>
      <c r="H70" s="18"/>
      <c r="I70" s="18"/>
      <c r="J70" s="18">
        <f>J68-J69</f>
        <v>649995.96000000089</v>
      </c>
      <c r="K70" s="18"/>
      <c r="L70" s="18"/>
      <c r="M70" s="18"/>
      <c r="N70" s="18"/>
      <c r="O70" s="18"/>
      <c r="P70" s="18">
        <f>P68-P69</f>
        <v>887879.55249999836</v>
      </c>
      <c r="Q70" s="18"/>
      <c r="R70" s="120"/>
      <c r="S70" s="5" t="s">
        <v>161</v>
      </c>
      <c r="T70" s="86">
        <f>T66+T68+T69</f>
        <v>4324661.78</v>
      </c>
      <c r="U70" s="4"/>
      <c r="V70" s="152">
        <f>V66+V68+V69</f>
        <v>3489126.5600000019</v>
      </c>
      <c r="X70" s="32"/>
    </row>
    <row r="71" spans="1:24" s="7" customFormat="1" ht="12.95" customHeight="1" thickTop="1" x14ac:dyDescent="0.15">
      <c r="A71" s="209" t="s">
        <v>74</v>
      </c>
      <c r="B71" s="210"/>
      <c r="C71" s="164" t="s">
        <v>23</v>
      </c>
      <c r="D71" s="204" t="s">
        <v>22</v>
      </c>
      <c r="E71" s="204"/>
      <c r="F71" s="18"/>
      <c r="G71" s="18"/>
      <c r="H71" s="18"/>
      <c r="I71" s="18"/>
      <c r="J71" s="20">
        <v>195178.77</v>
      </c>
      <c r="K71" s="18"/>
      <c r="L71" s="18"/>
      <c r="M71" s="18"/>
      <c r="N71" s="18"/>
      <c r="O71" s="18"/>
      <c r="P71" s="20">
        <v>94514.739999999991</v>
      </c>
      <c r="Q71" s="18"/>
      <c r="R71" s="120" t="s">
        <v>12</v>
      </c>
      <c r="S71" s="27"/>
      <c r="T71" s="27"/>
      <c r="U71" s="27"/>
      <c r="V71" s="136"/>
      <c r="X71" s="32"/>
    </row>
    <row r="72" spans="1:24" s="7" customFormat="1" ht="12.95" customHeight="1" x14ac:dyDescent="0.15">
      <c r="A72" s="208" t="s">
        <v>13</v>
      </c>
      <c r="B72" s="204"/>
      <c r="C72" s="204"/>
      <c r="D72" s="204"/>
      <c r="E72" s="204"/>
      <c r="F72" s="18"/>
      <c r="G72" s="18"/>
      <c r="H72" s="18"/>
      <c r="I72" s="18"/>
      <c r="J72" s="18">
        <f>J70+J71</f>
        <v>845174.73000000091</v>
      </c>
      <c r="K72" s="18"/>
      <c r="L72" s="18"/>
      <c r="M72" s="18"/>
      <c r="N72" s="18"/>
      <c r="O72" s="18"/>
      <c r="P72" s="18">
        <f>P70+P71</f>
        <v>982394.29249999835</v>
      </c>
      <c r="Q72" s="18"/>
      <c r="R72" s="120"/>
      <c r="S72" s="236" t="s">
        <v>220</v>
      </c>
      <c r="T72" s="236"/>
      <c r="U72" s="236"/>
      <c r="V72" s="237"/>
      <c r="X72" s="32"/>
    </row>
    <row r="73" spans="1:24" s="7" customFormat="1" ht="12.95" customHeight="1" x14ac:dyDescent="0.2">
      <c r="A73" s="206" t="s">
        <v>20</v>
      </c>
      <c r="B73" s="207"/>
      <c r="C73" s="121" t="s">
        <v>23</v>
      </c>
      <c r="D73" s="204" t="s">
        <v>21</v>
      </c>
      <c r="E73" s="204"/>
      <c r="F73" s="18"/>
      <c r="G73" s="18"/>
      <c r="H73" s="18">
        <v>3054162.79</v>
      </c>
      <c r="I73" s="18"/>
      <c r="J73" s="18"/>
      <c r="K73" s="18"/>
      <c r="L73" s="18"/>
      <c r="M73" s="18"/>
      <c r="N73" s="18">
        <v>3312647.9835000006</v>
      </c>
      <c r="O73" s="18"/>
      <c r="P73" s="18"/>
      <c r="Q73" s="18"/>
      <c r="R73" s="115"/>
      <c r="S73" s="198" t="s">
        <v>166</v>
      </c>
      <c r="T73" s="198"/>
      <c r="U73" s="198"/>
      <c r="V73" s="199"/>
      <c r="X73" s="32"/>
    </row>
    <row r="74" spans="1:24" s="7" customFormat="1" ht="12.95" customHeight="1" x14ac:dyDescent="0.2">
      <c r="A74" s="133"/>
      <c r="B74" s="27"/>
      <c r="C74" s="27" t="s">
        <v>24</v>
      </c>
      <c r="D74" s="204" t="s">
        <v>107</v>
      </c>
      <c r="E74" s="204"/>
      <c r="F74" s="18"/>
      <c r="G74" s="18"/>
      <c r="H74" s="20">
        <v>12767.19</v>
      </c>
      <c r="I74" s="18"/>
      <c r="J74" s="20">
        <f>H73+H74</f>
        <v>3066929.98</v>
      </c>
      <c r="K74" s="18"/>
      <c r="L74" s="18"/>
      <c r="M74" s="18"/>
      <c r="N74" s="20">
        <v>14028.798999999999</v>
      </c>
      <c r="O74" s="18"/>
      <c r="P74" s="20">
        <f>N73+N74</f>
        <v>3326676.7825000007</v>
      </c>
      <c r="Q74" s="18"/>
      <c r="R74" s="115"/>
      <c r="S74" s="193" t="s">
        <v>12</v>
      </c>
      <c r="T74" s="194" t="s">
        <v>12</v>
      </c>
      <c r="U74" s="4"/>
      <c r="V74" s="148"/>
      <c r="X74" s="32"/>
    </row>
    <row r="75" spans="1:24" s="7" customFormat="1" ht="12.95" customHeight="1" x14ac:dyDescent="0.15">
      <c r="A75" s="208" t="s">
        <v>108</v>
      </c>
      <c r="B75" s="204"/>
      <c r="C75" s="204"/>
      <c r="D75" s="204"/>
      <c r="E75" s="204"/>
      <c r="F75" s="18"/>
      <c r="G75" s="18"/>
      <c r="H75" s="18"/>
      <c r="I75" s="18"/>
      <c r="J75" s="28">
        <f>-(J72-J74)</f>
        <v>2221755.2499999991</v>
      </c>
      <c r="K75" s="28"/>
      <c r="L75" s="18"/>
      <c r="M75" s="18"/>
      <c r="N75" s="18"/>
      <c r="O75" s="18"/>
      <c r="P75" s="28">
        <f>P74-P72</f>
        <v>2344282.4900000021</v>
      </c>
      <c r="Q75" s="18"/>
      <c r="R75" s="115"/>
      <c r="S75" s="31"/>
      <c r="T75" s="31"/>
      <c r="U75" s="4"/>
      <c r="V75" s="148"/>
      <c r="X75" s="32" t="s">
        <v>12</v>
      </c>
    </row>
    <row r="76" spans="1:24" s="7" customFormat="1" ht="12.95" customHeight="1" x14ac:dyDescent="0.2">
      <c r="A76" s="206" t="s">
        <v>17</v>
      </c>
      <c r="B76" s="207"/>
      <c r="C76" s="27" t="s">
        <v>25</v>
      </c>
      <c r="D76" s="204" t="s">
        <v>18</v>
      </c>
      <c r="E76" s="204"/>
      <c r="F76" s="18"/>
      <c r="G76" s="18"/>
      <c r="H76" s="18">
        <v>137856.17000000001</v>
      </c>
      <c r="I76" s="18"/>
      <c r="J76" s="18"/>
      <c r="K76" s="18"/>
      <c r="L76" s="18"/>
      <c r="M76" s="18"/>
      <c r="N76" s="18">
        <v>146928.48000000001</v>
      </c>
      <c r="O76" s="18"/>
      <c r="P76" s="18"/>
      <c r="Q76" s="18"/>
      <c r="R76" s="120"/>
      <c r="S76" s="236" t="s">
        <v>180</v>
      </c>
      <c r="T76" s="236"/>
      <c r="U76" s="236"/>
      <c r="V76" s="237"/>
      <c r="X76" s="32" t="s">
        <v>12</v>
      </c>
    </row>
    <row r="77" spans="1:24" s="7" customFormat="1" ht="12.95" customHeight="1" x14ac:dyDescent="0.15">
      <c r="A77" s="217" t="s">
        <v>16</v>
      </c>
      <c r="B77" s="218"/>
      <c r="C77" s="27" t="s">
        <v>24</v>
      </c>
      <c r="D77" s="204" t="s">
        <v>19</v>
      </c>
      <c r="E77" s="204"/>
      <c r="F77" s="18" t="s">
        <v>12</v>
      </c>
      <c r="G77" s="18"/>
      <c r="H77" s="20">
        <v>181938.92</v>
      </c>
      <c r="I77" s="18"/>
      <c r="J77" s="24">
        <f>H77-H76</f>
        <v>44082.75</v>
      </c>
      <c r="K77" s="28"/>
      <c r="L77" s="18" t="s">
        <v>12</v>
      </c>
      <c r="M77" s="18"/>
      <c r="N77" s="20">
        <v>221847.93</v>
      </c>
      <c r="O77" s="18"/>
      <c r="P77" s="24">
        <f>N77-N76</f>
        <v>74919.449999999983</v>
      </c>
      <c r="Q77" s="28"/>
      <c r="R77" s="120"/>
      <c r="S77" s="198" t="s">
        <v>185</v>
      </c>
      <c r="T77" s="198"/>
      <c r="U77" s="198"/>
      <c r="V77" s="199"/>
      <c r="X77" s="32" t="s">
        <v>12</v>
      </c>
    </row>
    <row r="78" spans="1:24" s="7" customFormat="1" ht="12.95" customHeight="1" x14ac:dyDescent="0.15">
      <c r="A78" s="208" t="s">
        <v>109</v>
      </c>
      <c r="B78" s="204"/>
      <c r="C78" s="204"/>
      <c r="D78" s="204"/>
      <c r="E78" s="204"/>
      <c r="F78" s="18"/>
      <c r="G78" s="18"/>
      <c r="H78" s="18"/>
      <c r="I78" s="18"/>
      <c r="J78" s="28">
        <f>J75+J77</f>
        <v>2265837.9999999991</v>
      </c>
      <c r="K78" s="28"/>
      <c r="L78" s="18"/>
      <c r="M78" s="18"/>
      <c r="N78" s="18"/>
      <c r="O78" s="18"/>
      <c r="P78" s="28">
        <f>P75+P77</f>
        <v>2419201.9400000023</v>
      </c>
      <c r="Q78" s="18"/>
      <c r="R78" s="120"/>
      <c r="S78" s="31" t="s">
        <v>12</v>
      </c>
      <c r="T78" s="96" t="s">
        <v>12</v>
      </c>
      <c r="U78" s="4"/>
      <c r="V78" s="148"/>
      <c r="X78" s="32" t="s">
        <v>12</v>
      </c>
    </row>
    <row r="79" spans="1:24" s="7" customFormat="1" ht="12.95" customHeight="1" x14ac:dyDescent="0.2">
      <c r="A79" s="206" t="s">
        <v>152</v>
      </c>
      <c r="B79" s="207"/>
      <c r="C79" s="207"/>
      <c r="D79" s="207"/>
      <c r="E79" s="207"/>
      <c r="F79" s="18"/>
      <c r="G79" s="18"/>
      <c r="H79" s="18" t="s">
        <v>12</v>
      </c>
      <c r="I79" s="18"/>
      <c r="J79" s="18"/>
      <c r="K79" s="18"/>
      <c r="L79" s="18"/>
      <c r="M79" s="18"/>
      <c r="N79" s="18" t="s">
        <v>12</v>
      </c>
      <c r="O79" s="18"/>
      <c r="P79" s="18"/>
      <c r="Q79" s="18"/>
      <c r="R79" s="120"/>
      <c r="S79" s="236" t="s">
        <v>167</v>
      </c>
      <c r="T79" s="236"/>
      <c r="U79" s="236"/>
      <c r="V79" s="237"/>
      <c r="X79" s="32" t="s">
        <v>12</v>
      </c>
    </row>
    <row r="80" spans="1:24" s="7" customFormat="1" ht="12.95" customHeight="1" x14ac:dyDescent="0.15">
      <c r="A80" s="133"/>
      <c r="B80" s="27"/>
      <c r="C80" s="27" t="s">
        <v>23</v>
      </c>
      <c r="D80" s="164" t="s">
        <v>111</v>
      </c>
      <c r="E80" s="164"/>
      <c r="F80" s="18"/>
      <c r="G80" s="18"/>
      <c r="H80" s="18">
        <v>1551964.7</v>
      </c>
      <c r="I80" s="18"/>
      <c r="J80" s="18"/>
      <c r="K80" s="18"/>
      <c r="L80" s="18"/>
      <c r="M80" s="18"/>
      <c r="N80" s="18">
        <v>1511542.12</v>
      </c>
      <c r="O80" s="18"/>
      <c r="P80" s="18"/>
      <c r="Q80" s="18"/>
      <c r="R80" s="120"/>
      <c r="S80" s="5" t="s">
        <v>12</v>
      </c>
      <c r="T80" s="3" t="s">
        <v>12</v>
      </c>
      <c r="U80" s="4"/>
      <c r="V80" s="148"/>
      <c r="X80" s="32" t="s">
        <v>12</v>
      </c>
    </row>
    <row r="81" spans="1:24" s="7" customFormat="1" ht="12.95" customHeight="1" x14ac:dyDescent="0.15">
      <c r="A81" s="133"/>
      <c r="B81" s="27"/>
      <c r="C81" s="27" t="s">
        <v>24</v>
      </c>
      <c r="D81" s="164" t="s">
        <v>110</v>
      </c>
      <c r="E81" s="164"/>
      <c r="F81" s="12"/>
      <c r="G81" s="18"/>
      <c r="H81" s="18">
        <v>1129082.9200000002</v>
      </c>
      <c r="I81" s="18"/>
      <c r="J81" s="18"/>
      <c r="K81" s="18"/>
      <c r="L81" s="12"/>
      <c r="M81" s="18"/>
      <c r="N81" s="18">
        <v>550875.20000000007</v>
      </c>
      <c r="O81" s="18"/>
      <c r="P81" s="18"/>
      <c r="Q81" s="18"/>
      <c r="R81" s="120"/>
      <c r="S81" s="5"/>
      <c r="T81" s="3"/>
      <c r="U81" s="4"/>
      <c r="V81" s="148"/>
      <c r="X81" s="32" t="s">
        <v>12</v>
      </c>
    </row>
    <row r="82" spans="1:24" s="7" customFormat="1" ht="12.95" customHeight="1" x14ac:dyDescent="0.15">
      <c r="A82" s="133"/>
      <c r="B82" s="27"/>
      <c r="C82" s="27" t="s">
        <v>25</v>
      </c>
      <c r="D82" s="164" t="s">
        <v>199</v>
      </c>
      <c r="E82" s="164"/>
      <c r="F82" s="12"/>
      <c r="G82" s="18"/>
      <c r="H82" s="23" t="s">
        <v>8</v>
      </c>
      <c r="I82" s="18"/>
      <c r="J82" s="18"/>
      <c r="K82" s="18"/>
      <c r="L82" s="12"/>
      <c r="M82" s="18"/>
      <c r="N82" s="20">
        <v>192487.81</v>
      </c>
      <c r="O82" s="18"/>
      <c r="P82" s="18"/>
      <c r="Q82" s="18"/>
      <c r="R82" s="120"/>
      <c r="S82" s="198" t="s">
        <v>168</v>
      </c>
      <c r="T82" s="198"/>
      <c r="U82" s="198"/>
      <c r="V82" s="199"/>
      <c r="X82" s="32"/>
    </row>
    <row r="83" spans="1:24" s="7" customFormat="1" ht="12.75" customHeight="1" x14ac:dyDescent="0.15">
      <c r="A83" s="133"/>
      <c r="B83" s="27"/>
      <c r="C83" s="27"/>
      <c r="D83" s="164"/>
      <c r="E83" s="164"/>
      <c r="F83" s="12"/>
      <c r="G83" s="18"/>
      <c r="H83" s="18">
        <f>SUM(H80:H81)</f>
        <v>2681047.62</v>
      </c>
      <c r="I83" s="18"/>
      <c r="J83" s="18" t="s">
        <v>12</v>
      </c>
      <c r="K83" s="18"/>
      <c r="L83" s="12"/>
      <c r="M83" s="18"/>
      <c r="N83" s="18">
        <f>SUM(N80:N82)</f>
        <v>2254905.1300000004</v>
      </c>
      <c r="O83" s="18"/>
      <c r="P83" s="18"/>
      <c r="Q83" s="18"/>
      <c r="R83" s="120"/>
      <c r="S83" s="198" t="s">
        <v>219</v>
      </c>
      <c r="T83" s="198"/>
      <c r="U83" s="198"/>
      <c r="V83" s="199"/>
      <c r="X83" s="32" t="s">
        <v>12</v>
      </c>
    </row>
    <row r="84" spans="1:24" s="7" customFormat="1" ht="12.95" customHeight="1" x14ac:dyDescent="0.15">
      <c r="A84" s="161" t="s">
        <v>16</v>
      </c>
      <c r="B84" s="162"/>
      <c r="C84" s="27" t="s">
        <v>23</v>
      </c>
      <c r="D84" s="164" t="s">
        <v>14</v>
      </c>
      <c r="E84" s="164"/>
      <c r="F84" s="18">
        <v>7917.6500000000005</v>
      </c>
      <c r="G84" s="18"/>
      <c r="H84" s="18"/>
      <c r="I84" s="18"/>
      <c r="J84" s="18"/>
      <c r="K84" s="18"/>
      <c r="L84" s="18">
        <v>5039.8100000000004</v>
      </c>
      <c r="M84" s="18"/>
      <c r="N84" s="18"/>
      <c r="O84" s="18"/>
      <c r="P84" s="18"/>
      <c r="Q84" s="18"/>
      <c r="R84" s="120"/>
      <c r="S84" s="27"/>
      <c r="T84" s="27"/>
      <c r="U84" s="27"/>
      <c r="V84" s="136"/>
      <c r="X84" s="32"/>
    </row>
    <row r="85" spans="1:24" s="7" customFormat="1" ht="12.95" customHeight="1" x14ac:dyDescent="0.15">
      <c r="A85" s="133"/>
      <c r="B85" s="27"/>
      <c r="C85" s="27" t="s">
        <v>24</v>
      </c>
      <c r="D85" s="164" t="s">
        <v>15</v>
      </c>
      <c r="E85" s="164"/>
      <c r="F85" s="18">
        <v>516904.66</v>
      </c>
      <c r="G85" s="18"/>
      <c r="H85" s="18"/>
      <c r="I85" s="18"/>
      <c r="J85" s="18"/>
      <c r="K85" s="18"/>
      <c r="L85" s="18">
        <v>76560.67</v>
      </c>
      <c r="M85" s="18"/>
      <c r="N85" s="18"/>
      <c r="O85" s="18"/>
      <c r="P85" s="18"/>
      <c r="Q85" s="18"/>
      <c r="R85" s="120"/>
      <c r="S85" s="198" t="s">
        <v>181</v>
      </c>
      <c r="T85" s="198"/>
      <c r="U85" s="198"/>
      <c r="V85" s="199"/>
      <c r="X85" s="32"/>
    </row>
    <row r="86" spans="1:24" s="7" customFormat="1" ht="12.95" customHeight="1" x14ac:dyDescent="0.15">
      <c r="A86" s="133"/>
      <c r="B86" s="27"/>
      <c r="C86" s="31" t="s">
        <v>25</v>
      </c>
      <c r="D86" s="192" t="s">
        <v>76</v>
      </c>
      <c r="E86" s="174"/>
      <c r="F86" s="20">
        <v>529663.1</v>
      </c>
      <c r="G86" s="18"/>
      <c r="H86" s="20">
        <f>SUM(F84:F86)</f>
        <v>1054485.4099999999</v>
      </c>
      <c r="I86" s="18"/>
      <c r="J86" s="20">
        <f>H83-H86</f>
        <v>1626562.2100000002</v>
      </c>
      <c r="K86" s="18"/>
      <c r="L86" s="23" t="s">
        <v>8</v>
      </c>
      <c r="M86" s="18"/>
      <c r="N86" s="20">
        <f>SUM(L84:L86)</f>
        <v>81600.479999999996</v>
      </c>
      <c r="O86" s="18"/>
      <c r="P86" s="20">
        <f>N83-N86</f>
        <v>2173304.6500000004</v>
      </c>
      <c r="Q86" s="18"/>
      <c r="R86" s="120"/>
      <c r="S86" s="195"/>
      <c r="T86" s="195"/>
      <c r="U86" s="195"/>
      <c r="V86" s="196"/>
      <c r="X86" s="32"/>
    </row>
    <row r="87" spans="1:24" s="7" customFormat="1" ht="12.75" customHeight="1" x14ac:dyDescent="0.15">
      <c r="A87" s="163" t="s">
        <v>158</v>
      </c>
      <c r="B87" s="164"/>
      <c r="C87" s="164"/>
      <c r="D87" s="164"/>
      <c r="E87" s="164"/>
      <c r="F87" s="18"/>
      <c r="G87" s="18"/>
      <c r="H87" s="18"/>
      <c r="I87" s="18"/>
      <c r="J87" s="28">
        <f>J78-J86</f>
        <v>639275.78999999887</v>
      </c>
      <c r="K87" s="28"/>
      <c r="L87" s="18"/>
      <c r="M87" s="18"/>
      <c r="N87" s="18"/>
      <c r="O87" s="18"/>
      <c r="P87" s="28">
        <f>P78-P86</f>
        <v>245897.2900000019</v>
      </c>
      <c r="Q87" s="18"/>
      <c r="R87" s="120"/>
      <c r="S87" s="5" t="s">
        <v>12</v>
      </c>
      <c r="T87" s="13" t="s">
        <v>12</v>
      </c>
      <c r="U87" s="4"/>
      <c r="V87" s="148"/>
      <c r="X87" s="32"/>
    </row>
    <row r="88" spans="1:24" s="7" customFormat="1" ht="12.95" customHeight="1" x14ac:dyDescent="0.2">
      <c r="A88" s="166" t="s">
        <v>20</v>
      </c>
      <c r="B88" s="162"/>
      <c r="C88" s="164" t="s">
        <v>42</v>
      </c>
      <c r="D88" s="164"/>
      <c r="E88" s="164"/>
      <c r="F88" s="18"/>
      <c r="G88" s="18"/>
      <c r="H88" s="18">
        <v>2841237.1500000004</v>
      </c>
      <c r="I88" s="18"/>
      <c r="J88" s="18"/>
      <c r="K88" s="18"/>
      <c r="L88" s="18"/>
      <c r="M88" s="18"/>
      <c r="N88" s="18">
        <v>2802864.32</v>
      </c>
      <c r="O88" s="18"/>
      <c r="P88" s="18"/>
      <c r="Q88" s="28"/>
      <c r="R88" s="120"/>
      <c r="S88" s="5" t="s">
        <v>12</v>
      </c>
      <c r="T88" s="14" t="s">
        <v>12</v>
      </c>
      <c r="U88" s="4"/>
      <c r="V88" s="148"/>
      <c r="X88" s="32"/>
    </row>
    <row r="89" spans="1:24" s="7" customFormat="1" ht="12.95" customHeight="1" x14ac:dyDescent="0.15">
      <c r="A89" s="133"/>
      <c r="B89" s="27"/>
      <c r="C89" s="164" t="s">
        <v>43</v>
      </c>
      <c r="D89" s="164"/>
      <c r="E89" s="164"/>
      <c r="F89" s="18"/>
      <c r="G89" s="18"/>
      <c r="H89" s="18" t="s">
        <v>12</v>
      </c>
      <c r="I89" s="18"/>
      <c r="J89" s="18"/>
      <c r="K89" s="18"/>
      <c r="L89" s="18"/>
      <c r="M89" s="18"/>
      <c r="N89" s="18" t="s">
        <v>12</v>
      </c>
      <c r="O89" s="18"/>
      <c r="P89" s="18"/>
      <c r="Q89" s="18"/>
      <c r="R89" s="120"/>
      <c r="S89" s="198" t="s">
        <v>182</v>
      </c>
      <c r="T89" s="198"/>
      <c r="U89" s="198"/>
      <c r="V89" s="199"/>
      <c r="X89" s="32"/>
    </row>
    <row r="90" spans="1:24" s="7" customFormat="1" ht="12.75" customHeight="1" x14ac:dyDescent="0.15">
      <c r="A90" s="133"/>
      <c r="B90" s="27"/>
      <c r="C90" s="164" t="s">
        <v>44</v>
      </c>
      <c r="D90" s="164"/>
      <c r="E90" s="164"/>
      <c r="F90" s="18"/>
      <c r="G90" s="18"/>
      <c r="H90" s="20">
        <f>H88</f>
        <v>2841237.1500000004</v>
      </c>
      <c r="I90" s="18"/>
      <c r="J90" s="23" t="s">
        <v>8</v>
      </c>
      <c r="K90" s="14"/>
      <c r="L90" s="18"/>
      <c r="M90" s="18"/>
      <c r="N90" s="20">
        <f>N88</f>
        <v>2802864.32</v>
      </c>
      <c r="O90" s="18"/>
      <c r="P90" s="23" t="s">
        <v>8</v>
      </c>
      <c r="Q90" s="18"/>
      <c r="R90" s="120"/>
      <c r="S90" s="198" t="s">
        <v>183</v>
      </c>
      <c r="T90" s="198"/>
      <c r="U90" s="198"/>
      <c r="V90" s="199"/>
      <c r="X90" s="32"/>
    </row>
    <row r="91" spans="1:24" s="7" customFormat="1" ht="12.95" customHeight="1" thickBot="1" x14ac:dyDescent="0.2">
      <c r="A91" s="171" t="s">
        <v>159</v>
      </c>
      <c r="B91" s="169"/>
      <c r="C91" s="169"/>
      <c r="D91" s="169"/>
      <c r="E91" s="169"/>
      <c r="F91" s="169"/>
      <c r="G91" s="18"/>
      <c r="H91" s="18"/>
      <c r="I91" s="18"/>
      <c r="J91" s="84">
        <f>J87</f>
        <v>639275.78999999887</v>
      </c>
      <c r="K91" s="28"/>
      <c r="L91" s="169"/>
      <c r="M91" s="18"/>
      <c r="N91" s="18"/>
      <c r="O91" s="18"/>
      <c r="P91" s="84">
        <f>P87</f>
        <v>245897.2900000019</v>
      </c>
      <c r="Q91" s="14"/>
      <c r="R91" s="120"/>
      <c r="S91" s="238" t="s">
        <v>184</v>
      </c>
      <c r="T91" s="238"/>
      <c r="U91" s="238"/>
      <c r="V91" s="239"/>
      <c r="X91" s="32"/>
    </row>
    <row r="92" spans="1:24" s="7" customFormat="1" ht="5.25" customHeight="1" thickTop="1" x14ac:dyDescent="0.15">
      <c r="A92" s="150"/>
      <c r="B92" s="129"/>
      <c r="C92" s="129"/>
      <c r="D92" s="129"/>
      <c r="E92" s="129"/>
      <c r="F92" s="129"/>
      <c r="G92" s="129"/>
      <c r="H92" s="129"/>
      <c r="I92" s="129"/>
      <c r="J92" s="129"/>
      <c r="K92" s="129"/>
      <c r="L92" s="129"/>
      <c r="M92" s="129"/>
      <c r="N92" s="129"/>
      <c r="O92" s="129"/>
      <c r="P92" s="129"/>
      <c r="Q92" s="129"/>
      <c r="R92" s="119"/>
      <c r="S92" s="129"/>
      <c r="T92" s="129"/>
      <c r="U92" s="130"/>
      <c r="V92" s="153"/>
      <c r="X92" s="32"/>
    </row>
    <row r="93" spans="1:24" s="30" customFormat="1" ht="12.75" customHeight="1" x14ac:dyDescent="0.2">
      <c r="A93" s="219" t="s">
        <v>162</v>
      </c>
      <c r="B93" s="221"/>
      <c r="C93" s="221"/>
      <c r="D93" s="221"/>
      <c r="E93" s="221"/>
      <c r="F93" s="221"/>
      <c r="G93" s="221"/>
      <c r="H93" s="221"/>
      <c r="I93" s="221"/>
      <c r="J93" s="221"/>
      <c r="K93" s="221"/>
      <c r="L93" s="221"/>
      <c r="M93" s="221"/>
      <c r="N93" s="221"/>
      <c r="O93" s="221"/>
      <c r="P93" s="221"/>
      <c r="Q93" s="221"/>
      <c r="R93" s="221"/>
      <c r="S93" s="221"/>
      <c r="T93" s="221"/>
      <c r="U93" s="221"/>
      <c r="V93" s="222"/>
    </row>
    <row r="94" spans="1:24" s="30" customFormat="1" ht="12.95" customHeight="1" x14ac:dyDescent="0.2">
      <c r="A94" s="219" t="s">
        <v>163</v>
      </c>
      <c r="B94" s="221"/>
      <c r="C94" s="221"/>
      <c r="D94" s="221"/>
      <c r="E94" s="221"/>
      <c r="F94" s="221"/>
      <c r="G94" s="221"/>
      <c r="H94" s="221"/>
      <c r="I94" s="221"/>
      <c r="J94" s="221"/>
      <c r="K94" s="221"/>
      <c r="L94" s="221"/>
      <c r="M94" s="221"/>
      <c r="N94" s="221"/>
      <c r="O94" s="221"/>
      <c r="P94" s="221"/>
      <c r="Q94" s="221"/>
      <c r="R94" s="221"/>
      <c r="S94" s="221"/>
      <c r="T94" s="221"/>
      <c r="U94" s="221"/>
      <c r="V94" s="222"/>
    </row>
    <row r="95" spans="1:24" s="30" customFormat="1" ht="12.95" customHeight="1" x14ac:dyDescent="0.15">
      <c r="A95" s="219"/>
      <c r="B95" s="220"/>
      <c r="C95" s="220"/>
      <c r="D95" s="220"/>
      <c r="E95" s="220"/>
      <c r="F95" s="220"/>
      <c r="G95" s="220"/>
      <c r="H95" s="220"/>
      <c r="I95" s="220"/>
      <c r="J95" s="220"/>
      <c r="K95" s="220"/>
      <c r="L95" s="220"/>
      <c r="M95" s="220"/>
      <c r="N95" s="220"/>
      <c r="O95" s="220"/>
      <c r="P95" s="220"/>
      <c r="Q95" s="220"/>
      <c r="R95" s="220"/>
      <c r="S95" s="220"/>
      <c r="T95" s="220"/>
      <c r="U95" s="122"/>
      <c r="V95" s="154"/>
    </row>
    <row r="96" spans="1:24" s="22" customFormat="1" ht="12.95" customHeight="1" x14ac:dyDescent="0.15">
      <c r="A96" s="155"/>
      <c r="B96" s="101"/>
      <c r="C96" s="101"/>
      <c r="D96" s="101"/>
      <c r="E96" s="101"/>
      <c r="F96" s="101"/>
      <c r="G96" s="101"/>
      <c r="H96" s="101"/>
      <c r="I96" s="101"/>
      <c r="J96" s="101"/>
      <c r="K96" s="101"/>
      <c r="L96" s="101"/>
      <c r="M96" s="101"/>
      <c r="N96" s="101"/>
      <c r="O96" s="101"/>
      <c r="P96" s="101"/>
      <c r="Q96" s="101"/>
      <c r="R96" s="101"/>
      <c r="S96" s="123"/>
      <c r="T96" s="113"/>
      <c r="U96" s="113"/>
      <c r="V96" s="156"/>
      <c r="X96" s="30"/>
    </row>
    <row r="97" spans="1:24" s="22" customFormat="1" ht="12.95" customHeight="1" x14ac:dyDescent="0.15">
      <c r="A97" s="157"/>
      <c r="B97" s="101"/>
      <c r="C97" s="102"/>
      <c r="D97" s="101"/>
      <c r="E97" s="102"/>
      <c r="F97" s="101"/>
      <c r="G97" s="101"/>
      <c r="H97" s="101"/>
      <c r="I97" s="101"/>
      <c r="J97" s="101"/>
      <c r="K97" s="101"/>
      <c r="L97" s="101"/>
      <c r="M97" s="101"/>
      <c r="N97" s="101"/>
      <c r="O97" s="101"/>
      <c r="P97" s="101"/>
      <c r="Q97" s="101"/>
      <c r="R97" s="124"/>
      <c r="S97" s="124"/>
      <c r="T97" s="124"/>
      <c r="U97" s="113"/>
      <c r="V97" s="156"/>
      <c r="X97" s="30"/>
    </row>
    <row r="98" spans="1:24" s="22" customFormat="1" ht="12.95" customHeight="1" x14ac:dyDescent="0.15">
      <c r="A98" s="157"/>
      <c r="B98" s="102"/>
      <c r="C98" s="102"/>
      <c r="D98" s="102"/>
      <c r="E98" s="102"/>
      <c r="F98" s="102"/>
      <c r="G98" s="102"/>
      <c r="H98" s="102"/>
      <c r="I98" s="102"/>
      <c r="J98" s="102"/>
      <c r="K98" s="102"/>
      <c r="L98" s="102"/>
      <c r="M98" s="102"/>
      <c r="N98" s="102"/>
      <c r="O98" s="102"/>
      <c r="P98" s="102"/>
      <c r="Q98" s="102"/>
      <c r="R98" s="124"/>
      <c r="S98" s="124"/>
      <c r="T98" s="124"/>
      <c r="U98" s="113"/>
      <c r="V98" s="156"/>
      <c r="X98" s="30"/>
    </row>
    <row r="99" spans="1:24" s="22" customFormat="1" ht="12.95" customHeight="1" x14ac:dyDescent="0.15">
      <c r="A99" s="157"/>
      <c r="B99" s="102"/>
      <c r="C99" s="102"/>
      <c r="D99" s="102"/>
      <c r="E99" s="102"/>
      <c r="F99" s="102"/>
      <c r="G99" s="102"/>
      <c r="H99" s="102"/>
      <c r="I99" s="102"/>
      <c r="J99" s="102"/>
      <c r="K99" s="102"/>
      <c r="L99" s="102"/>
      <c r="M99" s="102"/>
      <c r="N99" s="102"/>
      <c r="O99" s="102"/>
      <c r="P99" s="102"/>
      <c r="Q99" s="102"/>
      <c r="R99" s="124"/>
      <c r="S99" s="124"/>
      <c r="T99" s="124"/>
      <c r="U99" s="113"/>
      <c r="V99" s="156"/>
      <c r="X99" s="30"/>
    </row>
    <row r="100" spans="1:24" s="22" customFormat="1" ht="12.95" customHeight="1" x14ac:dyDescent="0.15">
      <c r="A100" s="157"/>
      <c r="B100" s="102"/>
      <c r="C100" s="102"/>
      <c r="D100" s="102"/>
      <c r="E100" s="102"/>
      <c r="F100" s="102"/>
      <c r="G100" s="124"/>
      <c r="H100" s="124"/>
      <c r="I100" s="124"/>
      <c r="J100" s="124"/>
      <c r="K100" s="124"/>
      <c r="L100" s="124"/>
      <c r="M100" s="124"/>
      <c r="N100" s="124"/>
      <c r="O100" s="124"/>
      <c r="P100" s="124"/>
      <c r="Q100" s="124"/>
      <c r="R100" s="124"/>
      <c r="S100" s="124"/>
      <c r="T100" s="124"/>
      <c r="U100" s="113"/>
      <c r="V100" s="156"/>
      <c r="X100" s="30"/>
    </row>
    <row r="101" spans="1:24" s="22" customFormat="1" ht="12.95" customHeight="1" x14ac:dyDescent="0.15">
      <c r="A101" s="157"/>
      <c r="B101" s="102"/>
      <c r="C101" s="102"/>
      <c r="D101" s="102"/>
      <c r="E101" s="102"/>
      <c r="F101" s="102"/>
      <c r="G101" s="124"/>
      <c r="H101" s="124"/>
      <c r="I101" s="124"/>
      <c r="J101" s="124"/>
      <c r="K101" s="124"/>
      <c r="L101" s="124"/>
      <c r="M101" s="124"/>
      <c r="N101" s="124"/>
      <c r="O101" s="124"/>
      <c r="P101" s="124"/>
      <c r="Q101" s="124"/>
      <c r="R101" s="124"/>
      <c r="S101" s="124"/>
      <c r="T101" s="124"/>
      <c r="U101" s="113"/>
      <c r="V101" s="156"/>
      <c r="X101" s="30"/>
    </row>
    <row r="102" spans="1:24" s="22" customFormat="1" ht="12.95" customHeight="1" x14ac:dyDescent="0.15">
      <c r="A102" s="157"/>
      <c r="B102" s="102"/>
      <c r="C102" s="102"/>
      <c r="D102" s="102"/>
      <c r="E102" s="102"/>
      <c r="F102" s="102"/>
      <c r="G102" s="124"/>
      <c r="H102" s="124"/>
      <c r="I102" s="124"/>
      <c r="J102" s="124"/>
      <c r="K102" s="124"/>
      <c r="L102" s="124"/>
      <c r="M102" s="124"/>
      <c r="N102" s="124"/>
      <c r="O102" s="124"/>
      <c r="P102" s="124"/>
      <c r="Q102" s="124"/>
      <c r="R102" s="124"/>
      <c r="S102" s="124"/>
      <c r="T102" s="124"/>
      <c r="U102" s="113"/>
      <c r="V102" s="156"/>
      <c r="X102" s="30"/>
    </row>
    <row r="103" spans="1:24" s="22" customFormat="1" ht="12.95" customHeight="1" x14ac:dyDescent="0.15">
      <c r="A103" s="157"/>
      <c r="B103" s="102"/>
      <c r="C103" s="102"/>
      <c r="D103" s="102"/>
      <c r="E103" s="102"/>
      <c r="F103" s="102"/>
      <c r="G103" s="124"/>
      <c r="H103" s="124"/>
      <c r="I103" s="124"/>
      <c r="J103" s="124"/>
      <c r="K103" s="124"/>
      <c r="L103" s="124"/>
      <c r="M103" s="124"/>
      <c r="N103" s="124"/>
      <c r="O103" s="124"/>
      <c r="P103" s="124"/>
      <c r="Q103" s="124"/>
      <c r="R103" s="124"/>
      <c r="S103" s="124"/>
      <c r="T103" s="124"/>
      <c r="U103" s="113"/>
      <c r="V103" s="156"/>
      <c r="X103" s="30"/>
    </row>
    <row r="104" spans="1:24" s="22" customFormat="1" ht="12.95" customHeight="1" x14ac:dyDescent="0.15">
      <c r="A104" s="157"/>
      <c r="B104" s="102"/>
      <c r="C104" s="102"/>
      <c r="D104" s="102"/>
      <c r="E104" s="102"/>
      <c r="F104" s="102"/>
      <c r="G104" s="124"/>
      <c r="H104" s="124"/>
      <c r="I104" s="124"/>
      <c r="J104" s="124"/>
      <c r="K104" s="124"/>
      <c r="L104" s="124"/>
      <c r="M104" s="124"/>
      <c r="N104" s="124"/>
      <c r="O104" s="124"/>
      <c r="P104" s="124"/>
      <c r="Q104" s="124"/>
      <c r="R104" s="124"/>
      <c r="S104" s="124"/>
      <c r="T104" s="124"/>
      <c r="U104" s="113"/>
      <c r="V104" s="156"/>
      <c r="X104" s="30"/>
    </row>
    <row r="105" spans="1:24" s="22" customFormat="1" ht="12.95" customHeight="1" x14ac:dyDescent="0.15">
      <c r="A105" s="157"/>
      <c r="B105" s="102"/>
      <c r="C105" s="102"/>
      <c r="D105" s="102"/>
      <c r="E105" s="102"/>
      <c r="F105" s="102"/>
      <c r="G105" s="124"/>
      <c r="H105" s="124"/>
      <c r="I105" s="124"/>
      <c r="J105" s="124"/>
      <c r="K105" s="124"/>
      <c r="L105" s="124"/>
      <c r="M105" s="124"/>
      <c r="N105" s="124"/>
      <c r="O105" s="124"/>
      <c r="P105" s="124"/>
      <c r="Q105" s="124"/>
      <c r="R105" s="124"/>
      <c r="S105" s="124"/>
      <c r="T105" s="124"/>
      <c r="U105" s="113"/>
      <c r="V105" s="156"/>
      <c r="X105" s="30"/>
    </row>
    <row r="106" spans="1:24" s="22" customFormat="1" ht="12.95" customHeight="1" x14ac:dyDescent="0.15">
      <c r="A106" s="157"/>
      <c r="B106" s="102"/>
      <c r="C106" s="102"/>
      <c r="D106" s="102"/>
      <c r="E106" s="102"/>
      <c r="F106" s="102"/>
      <c r="G106" s="124"/>
      <c r="H106" s="124"/>
      <c r="I106" s="124"/>
      <c r="J106" s="124"/>
      <c r="K106" s="124"/>
      <c r="L106" s="124"/>
      <c r="M106" s="124"/>
      <c r="N106" s="124"/>
      <c r="O106" s="124"/>
      <c r="P106" s="124"/>
      <c r="Q106" s="124"/>
      <c r="R106" s="124"/>
      <c r="S106" s="124"/>
      <c r="T106" s="124"/>
      <c r="U106" s="113"/>
      <c r="V106" s="156"/>
      <c r="X106" s="30"/>
    </row>
    <row r="107" spans="1:24" s="22" customFormat="1" ht="12.95" customHeight="1" x14ac:dyDescent="0.15">
      <c r="A107" s="157"/>
      <c r="B107" s="102"/>
      <c r="C107" s="102"/>
      <c r="D107" s="102"/>
      <c r="E107" s="102"/>
      <c r="F107" s="102"/>
      <c r="G107" s="124"/>
      <c r="H107" s="124"/>
      <c r="I107" s="124"/>
      <c r="J107" s="124"/>
      <c r="K107" s="124"/>
      <c r="L107" s="124"/>
      <c r="M107" s="124"/>
      <c r="N107" s="124"/>
      <c r="O107" s="124"/>
      <c r="P107" s="124"/>
      <c r="Q107" s="124"/>
      <c r="R107" s="124"/>
      <c r="S107" s="124"/>
      <c r="T107" s="124"/>
      <c r="U107" s="113"/>
      <c r="V107" s="156"/>
      <c r="X107" s="30"/>
    </row>
    <row r="108" spans="1:24" s="22" customFormat="1" ht="12.95" customHeight="1" x14ac:dyDescent="0.15">
      <c r="A108" s="157"/>
      <c r="B108" s="102"/>
      <c r="C108" s="102"/>
      <c r="D108" s="102"/>
      <c r="E108" s="102"/>
      <c r="F108" s="102"/>
      <c r="G108" s="124"/>
      <c r="H108" s="124"/>
      <c r="I108" s="124"/>
      <c r="J108" s="124"/>
      <c r="K108" s="124"/>
      <c r="L108" s="124"/>
      <c r="M108" s="124"/>
      <c r="N108" s="124"/>
      <c r="O108" s="124"/>
      <c r="P108" s="124"/>
      <c r="Q108" s="124"/>
      <c r="R108" s="124"/>
      <c r="S108" s="124"/>
      <c r="T108" s="124"/>
      <c r="U108" s="113"/>
      <c r="V108" s="156"/>
      <c r="X108" s="30"/>
    </row>
    <row r="109" spans="1:24" s="22" customFormat="1" ht="12.95" customHeight="1" x14ac:dyDescent="0.15">
      <c r="A109" s="157"/>
      <c r="B109" s="102"/>
      <c r="C109" s="102"/>
      <c r="D109" s="102"/>
      <c r="E109" s="102"/>
      <c r="F109" s="102"/>
      <c r="G109" s="124"/>
      <c r="H109" s="124"/>
      <c r="I109" s="124"/>
      <c r="J109" s="124"/>
      <c r="K109" s="124"/>
      <c r="L109" s="124"/>
      <c r="M109" s="124"/>
      <c r="N109" s="124"/>
      <c r="O109" s="124"/>
      <c r="P109" s="124"/>
      <c r="Q109" s="124"/>
      <c r="R109" s="124"/>
      <c r="S109" s="124"/>
      <c r="T109" s="124"/>
      <c r="U109" s="113"/>
      <c r="V109" s="156"/>
      <c r="X109" s="30"/>
    </row>
    <row r="110" spans="1:24" s="22" customFormat="1" ht="12.95" customHeight="1" x14ac:dyDescent="0.15">
      <c r="A110" s="157"/>
      <c r="B110" s="102"/>
      <c r="C110" s="102"/>
      <c r="D110" s="102"/>
      <c r="E110" s="102"/>
      <c r="F110" s="102"/>
      <c r="G110" s="124"/>
      <c r="H110" s="124"/>
      <c r="I110" s="124"/>
      <c r="J110" s="124"/>
      <c r="K110" s="124"/>
      <c r="L110" s="124"/>
      <c r="M110" s="124"/>
      <c r="N110" s="124"/>
      <c r="O110" s="124"/>
      <c r="P110" s="124"/>
      <c r="Q110" s="124"/>
      <c r="R110" s="124"/>
      <c r="S110" s="124"/>
      <c r="T110" s="124"/>
      <c r="U110" s="113"/>
      <c r="V110" s="156"/>
      <c r="X110" s="30"/>
    </row>
    <row r="111" spans="1:24" s="31" customFormat="1" ht="12.95" customHeight="1" x14ac:dyDescent="0.15">
      <c r="A111" s="214" t="s">
        <v>221</v>
      </c>
      <c r="B111" s="215"/>
      <c r="C111" s="215"/>
      <c r="D111" s="215"/>
      <c r="E111" s="215"/>
      <c r="F111" s="215"/>
      <c r="G111" s="215"/>
      <c r="H111" s="215"/>
      <c r="I111" s="215"/>
      <c r="J111" s="215"/>
      <c r="K111" s="215"/>
      <c r="L111" s="215"/>
      <c r="M111" s="215"/>
      <c r="N111" s="215"/>
      <c r="O111" s="215"/>
      <c r="P111" s="215"/>
      <c r="Q111" s="215"/>
      <c r="R111" s="215"/>
      <c r="S111" s="215"/>
      <c r="T111" s="215"/>
      <c r="U111" s="215"/>
      <c r="V111" s="216"/>
      <c r="X111" s="96"/>
    </row>
    <row r="112" spans="1:24" s="31" customFormat="1" ht="12.95" customHeight="1" x14ac:dyDescent="0.15">
      <c r="A112" s="214" t="s">
        <v>52</v>
      </c>
      <c r="B112" s="215"/>
      <c r="C112" s="215"/>
      <c r="D112" s="215"/>
      <c r="E112" s="215"/>
      <c r="F112" s="215"/>
      <c r="G112" s="215"/>
      <c r="H112" s="215"/>
      <c r="I112" s="215"/>
      <c r="J112" s="215"/>
      <c r="K112" s="215"/>
      <c r="L112" s="215"/>
      <c r="M112" s="215"/>
      <c r="N112" s="215"/>
      <c r="O112" s="215"/>
      <c r="P112" s="215"/>
      <c r="Q112" s="215"/>
      <c r="R112" s="215"/>
      <c r="S112" s="215"/>
      <c r="T112" s="215"/>
      <c r="U112" s="215"/>
      <c r="V112" s="216"/>
      <c r="X112" s="96"/>
    </row>
    <row r="113" spans="1:24" s="31" customFormat="1" ht="12.95" customHeight="1" x14ac:dyDescent="0.15">
      <c r="A113" s="158" t="s">
        <v>12</v>
      </c>
      <c r="B113" s="99"/>
      <c r="C113" s="99"/>
      <c r="D113" s="99"/>
      <c r="E113" s="99"/>
      <c r="F113" s="99"/>
      <c r="G113" s="99"/>
      <c r="H113" s="100"/>
      <c r="I113" s="100"/>
      <c r="J113" s="100"/>
      <c r="K113" s="100"/>
      <c r="L113" s="100"/>
      <c r="M113" s="100"/>
      <c r="N113" s="100"/>
      <c r="O113" s="100"/>
      <c r="P113" s="100"/>
      <c r="Q113" s="100"/>
      <c r="R113" s="160"/>
      <c r="S113" s="160"/>
      <c r="T113" s="160"/>
      <c r="U113" s="160"/>
      <c r="V113" s="148"/>
      <c r="X113" s="96"/>
    </row>
    <row r="114" spans="1:24" s="31" customFormat="1" ht="12.95" customHeight="1" x14ac:dyDescent="0.15">
      <c r="A114" s="158"/>
      <c r="B114" s="99"/>
      <c r="C114" s="99"/>
      <c r="D114" s="99"/>
      <c r="E114" s="99"/>
      <c r="F114" s="99"/>
      <c r="G114" s="99"/>
      <c r="H114" s="100"/>
      <c r="I114" s="100"/>
      <c r="J114" s="100"/>
      <c r="K114" s="100"/>
      <c r="L114" s="100"/>
      <c r="M114" s="100"/>
      <c r="N114" s="100"/>
      <c r="O114" s="100"/>
      <c r="P114" s="100"/>
      <c r="Q114" s="100"/>
      <c r="R114" s="160"/>
      <c r="S114" s="160"/>
      <c r="T114" s="160"/>
      <c r="U114" s="160"/>
      <c r="V114" s="148"/>
      <c r="X114" s="96"/>
    </row>
    <row r="115" spans="1:24" s="31" customFormat="1" ht="8.25" customHeight="1" x14ac:dyDescent="0.15">
      <c r="A115" s="158"/>
      <c r="B115" s="99"/>
      <c r="C115" s="99"/>
      <c r="D115" s="99"/>
      <c r="E115" s="99"/>
      <c r="F115" s="99"/>
      <c r="G115" s="99"/>
      <c r="H115" s="100"/>
      <c r="I115" s="100"/>
      <c r="J115" s="100"/>
      <c r="K115" s="100"/>
      <c r="L115" s="100"/>
      <c r="M115" s="100"/>
      <c r="N115" s="100"/>
      <c r="O115" s="100"/>
      <c r="P115" s="100"/>
      <c r="Q115" s="100"/>
      <c r="R115" s="160"/>
      <c r="S115" s="160"/>
      <c r="T115" s="160"/>
      <c r="U115" s="160"/>
      <c r="V115" s="148"/>
      <c r="X115" s="96"/>
    </row>
    <row r="116" spans="1:24" s="31" customFormat="1" ht="7.5" customHeight="1" x14ac:dyDescent="0.15">
      <c r="A116" s="159"/>
      <c r="B116" s="99"/>
      <c r="C116" s="99"/>
      <c r="D116" s="99"/>
      <c r="E116" s="99"/>
      <c r="F116" s="99"/>
      <c r="G116" s="99"/>
      <c r="H116" s="100"/>
      <c r="I116" s="100"/>
      <c r="J116" s="100"/>
      <c r="K116" s="100"/>
      <c r="L116" s="100"/>
      <c r="M116" s="100"/>
      <c r="N116" s="100"/>
      <c r="O116" s="100"/>
      <c r="P116" s="100"/>
      <c r="Q116" s="100"/>
      <c r="R116" s="160"/>
      <c r="S116" s="160"/>
      <c r="T116" s="160"/>
      <c r="U116" s="160"/>
      <c r="V116" s="148"/>
      <c r="X116" s="96"/>
    </row>
    <row r="117" spans="1:24" s="31" customFormat="1" ht="12.95" customHeight="1" x14ac:dyDescent="0.15">
      <c r="A117" s="214" t="s">
        <v>65</v>
      </c>
      <c r="B117" s="215"/>
      <c r="C117" s="215"/>
      <c r="D117" s="215"/>
      <c r="E117" s="215"/>
      <c r="F117" s="215"/>
      <c r="G117" s="215"/>
      <c r="H117" s="215"/>
      <c r="I117" s="215"/>
      <c r="J117" s="215"/>
      <c r="K117" s="215"/>
      <c r="L117" s="215"/>
      <c r="M117" s="215"/>
      <c r="N117" s="215"/>
      <c r="O117" s="215"/>
      <c r="P117" s="215"/>
      <c r="Q117" s="215"/>
      <c r="R117" s="215"/>
      <c r="S117" s="215"/>
      <c r="T117" s="215"/>
      <c r="U117" s="215"/>
      <c r="V117" s="216"/>
      <c r="X117" s="96"/>
    </row>
    <row r="118" spans="1:24" s="31" customFormat="1" ht="12.95" customHeight="1" x14ac:dyDescent="0.15">
      <c r="A118" s="214" t="s">
        <v>66</v>
      </c>
      <c r="B118" s="215"/>
      <c r="C118" s="215"/>
      <c r="D118" s="215"/>
      <c r="E118" s="215"/>
      <c r="F118" s="215"/>
      <c r="G118" s="215"/>
      <c r="H118" s="215"/>
      <c r="I118" s="215"/>
      <c r="J118" s="215"/>
      <c r="K118" s="215"/>
      <c r="L118" s="215"/>
      <c r="M118" s="215"/>
      <c r="N118" s="215"/>
      <c r="O118" s="215"/>
      <c r="P118" s="215"/>
      <c r="Q118" s="215"/>
      <c r="R118" s="215"/>
      <c r="S118" s="215"/>
      <c r="T118" s="215"/>
      <c r="U118" s="215"/>
      <c r="V118" s="216"/>
      <c r="X118" s="96"/>
    </row>
    <row r="119" spans="1:24" s="31" customFormat="1" ht="12.95" customHeight="1" x14ac:dyDescent="0.15">
      <c r="A119" s="214" t="s">
        <v>53</v>
      </c>
      <c r="B119" s="215"/>
      <c r="C119" s="215"/>
      <c r="D119" s="215"/>
      <c r="E119" s="215"/>
      <c r="F119" s="215"/>
      <c r="G119" s="215"/>
      <c r="H119" s="215"/>
      <c r="I119" s="215"/>
      <c r="J119" s="215"/>
      <c r="K119" s="215"/>
      <c r="L119" s="215"/>
      <c r="M119" s="215"/>
      <c r="N119" s="215"/>
      <c r="O119" s="215"/>
      <c r="P119" s="215"/>
      <c r="Q119" s="215"/>
      <c r="R119" s="215"/>
      <c r="S119" s="215"/>
      <c r="T119" s="215"/>
      <c r="U119" s="215"/>
      <c r="V119" s="216"/>
      <c r="X119" s="96"/>
    </row>
    <row r="120" spans="1:24" s="31" customFormat="1" ht="12.95" customHeight="1" x14ac:dyDescent="0.15">
      <c r="A120" s="214" t="s">
        <v>54</v>
      </c>
      <c r="B120" s="215"/>
      <c r="C120" s="215"/>
      <c r="D120" s="215"/>
      <c r="E120" s="215"/>
      <c r="F120" s="215"/>
      <c r="G120" s="215"/>
      <c r="H120" s="215"/>
      <c r="I120" s="215"/>
      <c r="J120" s="215"/>
      <c r="K120" s="215"/>
      <c r="L120" s="215"/>
      <c r="M120" s="215"/>
      <c r="N120" s="215"/>
      <c r="O120" s="215"/>
      <c r="P120" s="215"/>
      <c r="Q120" s="215"/>
      <c r="R120" s="215"/>
      <c r="S120" s="215"/>
      <c r="T120" s="215"/>
      <c r="U120" s="215"/>
      <c r="V120" s="216"/>
      <c r="X120" s="96"/>
    </row>
    <row r="121" spans="1:24" s="31" customFormat="1" ht="12.95" customHeight="1" x14ac:dyDescent="0.15">
      <c r="A121" s="214" t="s">
        <v>55</v>
      </c>
      <c r="B121" s="215"/>
      <c r="C121" s="215"/>
      <c r="D121" s="215"/>
      <c r="E121" s="215"/>
      <c r="F121" s="215"/>
      <c r="G121" s="215"/>
      <c r="H121" s="215"/>
      <c r="I121" s="215"/>
      <c r="J121" s="215"/>
      <c r="K121" s="215"/>
      <c r="L121" s="215"/>
      <c r="M121" s="215"/>
      <c r="N121" s="215"/>
      <c r="O121" s="215"/>
      <c r="P121" s="215"/>
      <c r="Q121" s="215"/>
      <c r="R121" s="215"/>
      <c r="S121" s="215"/>
      <c r="T121" s="215"/>
      <c r="U121" s="215"/>
      <c r="V121" s="216"/>
      <c r="X121" s="96"/>
    </row>
    <row r="122" spans="1:24" s="1" customFormat="1" ht="13.5" thickBot="1" x14ac:dyDescent="0.25">
      <c r="A122" s="233" t="s">
        <v>56</v>
      </c>
      <c r="B122" s="234"/>
      <c r="C122" s="234"/>
      <c r="D122" s="234"/>
      <c r="E122" s="234"/>
      <c r="F122" s="234"/>
      <c r="G122" s="234"/>
      <c r="H122" s="234"/>
      <c r="I122" s="234"/>
      <c r="J122" s="234"/>
      <c r="K122" s="234"/>
      <c r="L122" s="234"/>
      <c r="M122" s="234"/>
      <c r="N122" s="234"/>
      <c r="O122" s="234"/>
      <c r="P122" s="234"/>
      <c r="Q122" s="234"/>
      <c r="R122" s="234"/>
      <c r="S122" s="234"/>
      <c r="T122" s="234"/>
      <c r="U122" s="234"/>
      <c r="V122" s="235"/>
      <c r="X122" s="97"/>
    </row>
    <row r="123" spans="1:24" s="1" customFormat="1" x14ac:dyDescent="0.2">
      <c r="X123" s="97"/>
    </row>
    <row r="124" spans="1:24" s="1" customFormat="1" x14ac:dyDescent="0.2">
      <c r="X124" s="97"/>
    </row>
    <row r="125" spans="1:24" s="1" customFormat="1" x14ac:dyDescent="0.2">
      <c r="X125" s="97"/>
    </row>
    <row r="126" spans="1:24" s="1" customFormat="1" x14ac:dyDescent="0.2">
      <c r="X126" s="97"/>
    </row>
    <row r="127" spans="1:24" s="1" customFormat="1" x14ac:dyDescent="0.2">
      <c r="X127" s="97"/>
    </row>
    <row r="128" spans="1:24" s="1" customFormat="1" x14ac:dyDescent="0.2">
      <c r="X128" s="97"/>
    </row>
  </sheetData>
  <mergeCells count="63">
    <mergeCell ref="A121:V121"/>
    <mergeCell ref="A122:V122"/>
    <mergeCell ref="S72:V72"/>
    <mergeCell ref="S76:V76"/>
    <mergeCell ref="S73:V73"/>
    <mergeCell ref="S77:V77"/>
    <mergeCell ref="S79:V79"/>
    <mergeCell ref="S82:V82"/>
    <mergeCell ref="S83:V83"/>
    <mergeCell ref="S85:V85"/>
    <mergeCell ref="S91:V91"/>
    <mergeCell ref="A120:V120"/>
    <mergeCell ref="A112:V112"/>
    <mergeCell ref="A119:V119"/>
    <mergeCell ref="A117:V117"/>
    <mergeCell ref="A118:V118"/>
    <mergeCell ref="A1:V1"/>
    <mergeCell ref="A2:V2"/>
    <mergeCell ref="A3:V3"/>
    <mergeCell ref="F5:J5"/>
    <mergeCell ref="R57:S57"/>
    <mergeCell ref="L5:P5"/>
    <mergeCell ref="A62:P62"/>
    <mergeCell ref="A63:P63"/>
    <mergeCell ref="S62:V62"/>
    <mergeCell ref="A111:V111"/>
    <mergeCell ref="A77:B77"/>
    <mergeCell ref="A95:T95"/>
    <mergeCell ref="A72:E72"/>
    <mergeCell ref="A93:V93"/>
    <mergeCell ref="S89:V89"/>
    <mergeCell ref="A94:V94"/>
    <mergeCell ref="A69:E69"/>
    <mergeCell ref="A70:E70"/>
    <mergeCell ref="A78:E78"/>
    <mergeCell ref="A73:B73"/>
    <mergeCell ref="D73:E73"/>
    <mergeCell ref="A75:E75"/>
    <mergeCell ref="A79:E79"/>
    <mergeCell ref="D77:E77"/>
    <mergeCell ref="A76:B76"/>
    <mergeCell ref="D76:E76"/>
    <mergeCell ref="A66:E66"/>
    <mergeCell ref="A71:B71"/>
    <mergeCell ref="D71:E71"/>
    <mergeCell ref="A68:E68"/>
    <mergeCell ref="D74:E74"/>
    <mergeCell ref="S90:V90"/>
    <mergeCell ref="R8:S8"/>
    <mergeCell ref="B10:E10"/>
    <mergeCell ref="B16:E16"/>
    <mergeCell ref="B9:E9"/>
    <mergeCell ref="A8:E8"/>
    <mergeCell ref="B35:E35"/>
    <mergeCell ref="A65:E65"/>
    <mergeCell ref="B17:E17"/>
    <mergeCell ref="B18:E18"/>
    <mergeCell ref="B29:E29"/>
    <mergeCell ref="B33:E33"/>
    <mergeCell ref="B19:E19"/>
    <mergeCell ref="F64:J64"/>
    <mergeCell ref="B60:E60"/>
    <mergeCell ref="L64:P64"/>
  </mergeCells>
  <phoneticPr fontId="4" type="noConversion"/>
  <printOptions horizontalCentered="1"/>
  <pageMargins left="0.23622047244094491" right="0.23622047244094491" top="0.15748031496062992" bottom="0.74803149606299213" header="0.31496062992125984" footer="0.31496062992125984"/>
  <pageSetup paperSize="8"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X55"/>
  <sheetViews>
    <sheetView topLeftCell="A2" workbookViewId="0">
      <selection activeCell="A28" sqref="A28"/>
    </sheetView>
  </sheetViews>
  <sheetFormatPr defaultRowHeight="12.75" x14ac:dyDescent="0.2"/>
  <cols>
    <col min="1" max="1" width="5.5703125" style="38" customWidth="1"/>
    <col min="2" max="2" width="44.140625" style="38" customWidth="1"/>
    <col min="3" max="3" width="13.42578125" style="38" bestFit="1" customWidth="1"/>
    <col min="4" max="4" width="0.7109375" style="38" customWidth="1"/>
    <col min="5" max="5" width="12.5703125" style="38" bestFit="1" customWidth="1"/>
    <col min="6" max="6" width="0.7109375" style="38" customWidth="1"/>
    <col min="7" max="7" width="12.28515625" style="38" bestFit="1" customWidth="1"/>
    <col min="8" max="8" width="0.7109375" style="38" customWidth="1"/>
    <col min="9" max="9" width="13.7109375" style="38" bestFit="1" customWidth="1"/>
    <col min="10" max="10" width="0.5703125" style="38" customWidth="1"/>
    <col min="11" max="11" width="13.140625" style="38" customWidth="1"/>
    <col min="12" max="12" width="0.5703125" style="38" customWidth="1"/>
    <col min="13" max="13" width="13" style="38" customWidth="1"/>
    <col min="14" max="14" width="0.85546875" style="38" hidden="1" customWidth="1"/>
    <col min="15" max="15" width="16.140625" style="184" hidden="1" customWidth="1"/>
    <col min="16" max="16" width="0.7109375" style="38" customWidth="1"/>
    <col min="17" max="17" width="13" style="38" customWidth="1"/>
    <col min="18" max="18" width="0.7109375" style="38" customWidth="1"/>
    <col min="19" max="19" width="13.5703125" style="38" customWidth="1"/>
    <col min="20" max="20" width="0.7109375" style="38" customWidth="1"/>
    <col min="21" max="21" width="15.42578125" style="38" customWidth="1"/>
    <col min="22" max="22" width="11.7109375" style="125" bestFit="1" customWidth="1"/>
    <col min="23" max="23" width="11.42578125" style="125" bestFit="1" customWidth="1"/>
    <col min="24" max="24" width="11.7109375" style="125" bestFit="1" customWidth="1"/>
    <col min="25" max="16384" width="9.140625" style="38"/>
  </cols>
  <sheetData>
    <row r="2" spans="1:24" ht="26.25" x14ac:dyDescent="0.4">
      <c r="A2" s="247" t="s">
        <v>164</v>
      </c>
      <c r="B2" s="247"/>
      <c r="C2" s="247"/>
      <c r="D2" s="247"/>
      <c r="E2" s="247"/>
      <c r="F2" s="247"/>
      <c r="G2" s="247"/>
      <c r="H2" s="247"/>
      <c r="I2" s="247"/>
      <c r="J2" s="247"/>
      <c r="K2" s="247"/>
      <c r="L2" s="247"/>
      <c r="M2" s="247"/>
      <c r="N2" s="247"/>
      <c r="O2" s="247"/>
      <c r="P2" s="247"/>
      <c r="Q2" s="247"/>
      <c r="R2" s="247"/>
      <c r="S2" s="247"/>
      <c r="T2" s="247"/>
      <c r="U2" s="247"/>
    </row>
    <row r="3" spans="1:24" ht="18.75" x14ac:dyDescent="0.3">
      <c r="A3" s="248" t="s">
        <v>112</v>
      </c>
      <c r="B3" s="248"/>
      <c r="C3" s="248"/>
      <c r="D3" s="248"/>
      <c r="E3" s="248"/>
      <c r="F3" s="248"/>
      <c r="G3" s="248"/>
      <c r="H3" s="248"/>
      <c r="I3" s="248"/>
      <c r="J3" s="248"/>
      <c r="K3" s="248"/>
      <c r="L3" s="248"/>
      <c r="M3" s="248"/>
      <c r="N3" s="248"/>
      <c r="O3" s="248"/>
      <c r="P3" s="248"/>
      <c r="Q3" s="248"/>
      <c r="R3" s="248"/>
      <c r="S3" s="248"/>
      <c r="T3" s="248"/>
      <c r="U3" s="248"/>
    </row>
    <row r="4" spans="1:24" ht="18.75" x14ac:dyDescent="0.3">
      <c r="A4" s="37"/>
      <c r="B4" s="37"/>
      <c r="C4" s="37"/>
      <c r="D4" s="37"/>
      <c r="E4" s="37"/>
      <c r="F4" s="37"/>
      <c r="G4" s="37"/>
      <c r="H4" s="37"/>
      <c r="I4" s="37"/>
      <c r="J4" s="37"/>
      <c r="K4" s="37"/>
      <c r="L4" s="37"/>
      <c r="M4" s="37"/>
      <c r="N4" s="37"/>
      <c r="O4" s="176"/>
      <c r="P4" s="37"/>
      <c r="Q4" s="37"/>
      <c r="R4" s="37"/>
      <c r="S4" s="37"/>
      <c r="T4" s="37"/>
      <c r="U4" s="37"/>
    </row>
    <row r="5" spans="1:24" s="40" customFormat="1" ht="13.5" thickBot="1" x14ac:dyDescent="0.25">
      <c r="A5" s="242" t="s">
        <v>113</v>
      </c>
      <c r="B5" s="243"/>
      <c r="C5" s="243"/>
      <c r="D5" s="243"/>
      <c r="E5" s="243"/>
      <c r="F5" s="243"/>
      <c r="G5" s="243"/>
      <c r="H5" s="243"/>
      <c r="I5" s="243"/>
      <c r="J5" s="243"/>
      <c r="K5" s="243"/>
      <c r="L5" s="243"/>
      <c r="M5" s="243"/>
      <c r="N5" s="243"/>
      <c r="O5" s="243"/>
      <c r="P5" s="243"/>
      <c r="Q5" s="243"/>
      <c r="R5" s="243"/>
      <c r="S5" s="243"/>
      <c r="T5" s="243"/>
      <c r="U5" s="243"/>
      <c r="V5" s="126"/>
      <c r="W5" s="126"/>
      <c r="X5" s="126"/>
    </row>
    <row r="6" spans="1:24" s="40" customFormat="1" x14ac:dyDescent="0.2">
      <c r="A6" s="41"/>
      <c r="B6" s="42" t="s">
        <v>12</v>
      </c>
      <c r="C6" s="244" t="s">
        <v>114</v>
      </c>
      <c r="D6" s="245"/>
      <c r="E6" s="245"/>
      <c r="F6" s="245"/>
      <c r="G6" s="245"/>
      <c r="H6" s="245"/>
      <c r="I6" s="246"/>
      <c r="J6" s="39"/>
      <c r="K6" s="43"/>
      <c r="L6" s="42"/>
      <c r="M6" s="42" t="s">
        <v>115</v>
      </c>
      <c r="N6" s="42"/>
      <c r="O6" s="177"/>
      <c r="P6" s="42"/>
      <c r="Q6" s="42"/>
      <c r="R6" s="42"/>
      <c r="S6" s="44"/>
      <c r="T6" s="39"/>
      <c r="U6" s="45" t="s">
        <v>58</v>
      </c>
      <c r="V6" s="126"/>
      <c r="W6" s="126"/>
      <c r="X6" s="126"/>
    </row>
    <row r="7" spans="1:24" s="40" customFormat="1" x14ac:dyDescent="0.2">
      <c r="A7" s="46" t="s">
        <v>116</v>
      </c>
      <c r="B7" s="39" t="s">
        <v>59</v>
      </c>
      <c r="C7" s="47" t="s">
        <v>62</v>
      </c>
      <c r="D7" s="39"/>
      <c r="E7" s="39" t="s">
        <v>60</v>
      </c>
      <c r="F7" s="39"/>
      <c r="G7" s="39" t="s">
        <v>61</v>
      </c>
      <c r="H7" s="39"/>
      <c r="I7" s="48" t="s">
        <v>62</v>
      </c>
      <c r="J7" s="39"/>
      <c r="K7" s="47" t="s">
        <v>62</v>
      </c>
      <c r="L7" s="39"/>
      <c r="M7" s="39" t="s">
        <v>57</v>
      </c>
      <c r="N7" s="39"/>
      <c r="O7" s="178" t="s">
        <v>177</v>
      </c>
      <c r="P7" s="39"/>
      <c r="Q7" s="39" t="s">
        <v>61</v>
      </c>
      <c r="R7" s="39"/>
      <c r="S7" s="48" t="s">
        <v>117</v>
      </c>
      <c r="T7" s="39"/>
      <c r="U7" s="49" t="s">
        <v>118</v>
      </c>
      <c r="V7" s="126"/>
      <c r="W7" s="126"/>
      <c r="X7" s="126"/>
    </row>
    <row r="8" spans="1:24" s="55" customFormat="1" x14ac:dyDescent="0.2">
      <c r="A8" s="50"/>
      <c r="B8" s="51" t="s">
        <v>12</v>
      </c>
      <c r="C8" s="52" t="s">
        <v>202</v>
      </c>
      <c r="D8" s="51"/>
      <c r="E8" s="98">
        <v>2016</v>
      </c>
      <c r="F8" s="53"/>
      <c r="G8" s="98">
        <v>2016</v>
      </c>
      <c r="H8" s="53"/>
      <c r="I8" s="54">
        <v>42735</v>
      </c>
      <c r="J8" s="51"/>
      <c r="K8" s="52" t="s">
        <v>202</v>
      </c>
      <c r="L8" s="51"/>
      <c r="M8" s="51" t="s">
        <v>203</v>
      </c>
      <c r="N8" s="51"/>
      <c r="O8" s="179" t="s">
        <v>178</v>
      </c>
      <c r="P8" s="51"/>
      <c r="Q8" s="51" t="s">
        <v>119</v>
      </c>
      <c r="R8" s="51"/>
      <c r="S8" s="54" t="s">
        <v>119</v>
      </c>
      <c r="T8" s="51"/>
      <c r="U8" s="49" t="s">
        <v>204</v>
      </c>
      <c r="V8" s="126"/>
      <c r="W8" s="126"/>
      <c r="X8" s="126"/>
    </row>
    <row r="9" spans="1:24" s="55" customFormat="1" x14ac:dyDescent="0.2">
      <c r="A9" s="249">
        <v>16</v>
      </c>
      <c r="B9" s="89" t="s">
        <v>165</v>
      </c>
      <c r="C9" s="87">
        <v>531690.28</v>
      </c>
      <c r="D9" s="61"/>
      <c r="E9" s="61">
        <v>0</v>
      </c>
      <c r="F9" s="61"/>
      <c r="G9" s="61">
        <v>0</v>
      </c>
      <c r="H9" s="61"/>
      <c r="I9" s="63">
        <f>C9+E9-G9</f>
        <v>531690.28</v>
      </c>
      <c r="J9" s="61"/>
      <c r="K9" s="87">
        <v>530857.27</v>
      </c>
      <c r="L9" s="61"/>
      <c r="M9" s="61">
        <v>832.97</v>
      </c>
      <c r="N9" s="61"/>
      <c r="O9" s="180">
        <v>0</v>
      </c>
      <c r="P9" s="61"/>
      <c r="Q9" s="61">
        <v>0</v>
      </c>
      <c r="R9" s="61"/>
      <c r="S9" s="63">
        <f>K9+M9-Q9</f>
        <v>531690.23999999999</v>
      </c>
      <c r="T9" s="61"/>
      <c r="U9" s="64">
        <f>I9-S9</f>
        <v>4.0000000037252903E-2</v>
      </c>
      <c r="V9" s="126"/>
      <c r="W9" s="126"/>
      <c r="X9" s="126"/>
    </row>
    <row r="10" spans="1:24" s="55" customFormat="1" x14ac:dyDescent="0.2">
      <c r="A10" s="249"/>
      <c r="B10" s="89" t="s">
        <v>145</v>
      </c>
      <c r="C10" s="87">
        <v>2917830.2199999997</v>
      </c>
      <c r="D10" s="61"/>
      <c r="E10" s="61">
        <v>43716.04</v>
      </c>
      <c r="F10" s="61"/>
      <c r="G10" s="61">
        <v>0</v>
      </c>
      <c r="H10" s="61"/>
      <c r="I10" s="63">
        <f>C10+E10-G10</f>
        <v>2961546.26</v>
      </c>
      <c r="J10" s="61"/>
      <c r="K10" s="87">
        <v>1552976.1099999999</v>
      </c>
      <c r="L10" s="61"/>
      <c r="M10" s="61">
        <v>206733.77</v>
      </c>
      <c r="N10" s="61"/>
      <c r="O10" s="180">
        <v>0</v>
      </c>
      <c r="P10" s="61"/>
      <c r="Q10" s="61">
        <v>0</v>
      </c>
      <c r="R10" s="61"/>
      <c r="S10" s="63">
        <f>K10+M10-Q10</f>
        <v>1759709.88</v>
      </c>
      <c r="T10" s="61"/>
      <c r="U10" s="64">
        <f>I10-S10</f>
        <v>1201836.3799999999</v>
      </c>
      <c r="V10" s="126"/>
      <c r="W10" s="126"/>
      <c r="X10" s="126"/>
    </row>
    <row r="11" spans="1:24" s="55" customFormat="1" ht="15" customHeight="1" thickBot="1" x14ac:dyDescent="0.25">
      <c r="A11" s="56" t="s">
        <v>12</v>
      </c>
      <c r="B11" s="90" t="s">
        <v>12</v>
      </c>
      <c r="C11" s="70">
        <f>SUM(C9:C10)</f>
        <v>3449520.5</v>
      </c>
      <c r="D11" s="57"/>
      <c r="E11" s="71">
        <f>SUM(E9:E10)</f>
        <v>43716.04</v>
      </c>
      <c r="F11" s="58"/>
      <c r="G11" s="88">
        <f>SUM(G9:G10)</f>
        <v>0</v>
      </c>
      <c r="H11" s="58"/>
      <c r="I11" s="72">
        <f>C11+E11-G11</f>
        <v>3493236.54</v>
      </c>
      <c r="J11" s="51"/>
      <c r="K11" s="70">
        <f>K9+K10</f>
        <v>2083833.38</v>
      </c>
      <c r="L11" s="57"/>
      <c r="M11" s="71">
        <f>M9+M10</f>
        <v>207566.74</v>
      </c>
      <c r="N11" s="57"/>
      <c r="O11" s="181">
        <f>SUM(O9:O10)</f>
        <v>0</v>
      </c>
      <c r="P11" s="57"/>
      <c r="Q11" s="71">
        <f>Q9+Q10</f>
        <v>0</v>
      </c>
      <c r="R11" s="57"/>
      <c r="S11" s="72">
        <f>K11+M11-Q11</f>
        <v>2291400.12</v>
      </c>
      <c r="T11" s="51"/>
      <c r="U11" s="73">
        <f>I11-S11</f>
        <v>1201836.42</v>
      </c>
      <c r="V11" s="126"/>
      <c r="W11" s="126"/>
      <c r="X11" s="126" t="e">
        <f>U11-#REF!</f>
        <v>#REF!</v>
      </c>
    </row>
    <row r="12" spans="1:24" s="55" customFormat="1" ht="15" customHeight="1" x14ac:dyDescent="0.2">
      <c r="B12" s="59"/>
      <c r="C12" s="60"/>
      <c r="D12" s="51"/>
      <c r="E12" s="60"/>
      <c r="F12" s="60"/>
      <c r="G12" s="60"/>
      <c r="H12" s="60"/>
      <c r="I12" s="60"/>
      <c r="J12" s="51"/>
      <c r="K12" s="60"/>
      <c r="L12" s="51"/>
      <c r="M12" s="60"/>
      <c r="N12" s="51"/>
      <c r="O12" s="179"/>
      <c r="P12" s="51"/>
      <c r="Q12" s="60"/>
      <c r="R12" s="51"/>
      <c r="S12" s="60"/>
      <c r="T12" s="51"/>
      <c r="U12" s="60"/>
      <c r="V12" s="126"/>
      <c r="W12" s="126"/>
      <c r="X12" s="126"/>
    </row>
    <row r="13" spans="1:24" s="40" customFormat="1" ht="13.5" thickBot="1" x14ac:dyDescent="0.25">
      <c r="A13" s="242" t="s">
        <v>63</v>
      </c>
      <c r="B13" s="243"/>
      <c r="C13" s="243"/>
      <c r="D13" s="243"/>
      <c r="E13" s="243"/>
      <c r="F13" s="243"/>
      <c r="G13" s="243"/>
      <c r="H13" s="243"/>
      <c r="I13" s="243"/>
      <c r="J13" s="243"/>
      <c r="K13" s="243"/>
      <c r="L13" s="243"/>
      <c r="M13" s="243"/>
      <c r="N13" s="243"/>
      <c r="O13" s="243"/>
      <c r="P13" s="243"/>
      <c r="Q13" s="243"/>
      <c r="R13" s="243"/>
      <c r="S13" s="243"/>
      <c r="T13" s="243"/>
      <c r="U13" s="243"/>
      <c r="V13" s="126"/>
      <c r="W13" s="126"/>
      <c r="X13" s="126"/>
    </row>
    <row r="14" spans="1:24" s="40" customFormat="1" x14ac:dyDescent="0.2">
      <c r="A14" s="41"/>
      <c r="B14" s="42" t="s">
        <v>12</v>
      </c>
      <c r="C14" s="244" t="s">
        <v>114</v>
      </c>
      <c r="D14" s="245"/>
      <c r="E14" s="245"/>
      <c r="F14" s="245"/>
      <c r="G14" s="245"/>
      <c r="H14" s="245"/>
      <c r="I14" s="246"/>
      <c r="J14" s="39"/>
      <c r="K14" s="43"/>
      <c r="L14" s="42"/>
      <c r="M14" s="42" t="s">
        <v>115</v>
      </c>
      <c r="N14" s="42"/>
      <c r="O14" s="177"/>
      <c r="P14" s="42"/>
      <c r="Q14" s="42"/>
      <c r="R14" s="42"/>
      <c r="S14" s="44"/>
      <c r="T14" s="39"/>
      <c r="U14" s="45" t="s">
        <v>58</v>
      </c>
      <c r="V14" s="126"/>
      <c r="W14" s="126"/>
      <c r="X14" s="126"/>
    </row>
    <row r="15" spans="1:24" s="40" customFormat="1" x14ac:dyDescent="0.2">
      <c r="A15" s="46" t="s">
        <v>116</v>
      </c>
      <c r="B15" s="39" t="s">
        <v>59</v>
      </c>
      <c r="C15" s="47" t="s">
        <v>62</v>
      </c>
      <c r="D15" s="39"/>
      <c r="E15" s="39" t="s">
        <v>60</v>
      </c>
      <c r="F15" s="39"/>
      <c r="G15" s="39" t="s">
        <v>61</v>
      </c>
      <c r="H15" s="39"/>
      <c r="I15" s="48" t="s">
        <v>62</v>
      </c>
      <c r="J15" s="39"/>
      <c r="K15" s="47" t="s">
        <v>62</v>
      </c>
      <c r="L15" s="39"/>
      <c r="M15" s="39" t="s">
        <v>57</v>
      </c>
      <c r="N15" s="39"/>
      <c r="O15" s="178" t="s">
        <v>177</v>
      </c>
      <c r="P15" s="39"/>
      <c r="Q15" s="39" t="s">
        <v>61</v>
      </c>
      <c r="R15" s="39"/>
      <c r="S15" s="48" t="s">
        <v>117</v>
      </c>
      <c r="T15" s="39"/>
      <c r="U15" s="49" t="s">
        <v>118</v>
      </c>
      <c r="V15" s="126"/>
      <c r="W15" s="126"/>
      <c r="X15" s="126"/>
    </row>
    <row r="16" spans="1:24" s="55" customFormat="1" x14ac:dyDescent="0.2">
      <c r="A16" s="50"/>
      <c r="B16" s="51" t="s">
        <v>12</v>
      </c>
      <c r="C16" s="52" t="str">
        <f>C8</f>
        <v>31.12.2015</v>
      </c>
      <c r="D16" s="51"/>
      <c r="E16" s="98">
        <f>E8</f>
        <v>2016</v>
      </c>
      <c r="F16" s="53"/>
      <c r="G16" s="98">
        <f>G8</f>
        <v>2016</v>
      </c>
      <c r="H16" s="53"/>
      <c r="I16" s="54">
        <v>42735</v>
      </c>
      <c r="J16" s="51"/>
      <c r="K16" s="52" t="str">
        <f>K8</f>
        <v>31.12.2015</v>
      </c>
      <c r="L16" s="51"/>
      <c r="M16" s="51" t="str">
        <f>M8</f>
        <v>ΧΡΗΣΗΣ 2015</v>
      </c>
      <c r="N16" s="51"/>
      <c r="O16" s="179" t="s">
        <v>178</v>
      </c>
      <c r="P16" s="51"/>
      <c r="Q16" s="51" t="s">
        <v>119</v>
      </c>
      <c r="R16" s="51"/>
      <c r="S16" s="54" t="s">
        <v>119</v>
      </c>
      <c r="T16" s="51"/>
      <c r="U16" s="49" t="str">
        <f>U8</f>
        <v xml:space="preserve">  31/12/2016</v>
      </c>
      <c r="V16" s="126"/>
      <c r="W16" s="126"/>
      <c r="X16" s="126"/>
    </row>
    <row r="17" spans="1:24" s="55" customFormat="1" ht="15" customHeight="1" x14ac:dyDescent="0.2">
      <c r="A17" s="50" t="s">
        <v>120</v>
      </c>
      <c r="B17" s="91" t="s">
        <v>121</v>
      </c>
      <c r="C17" s="87">
        <v>25803566.57</v>
      </c>
      <c r="D17" s="51"/>
      <c r="E17" s="61">
        <v>0</v>
      </c>
      <c r="F17" s="53"/>
      <c r="G17" s="62">
        <v>0</v>
      </c>
      <c r="H17" s="53"/>
      <c r="I17" s="63">
        <f>C17+E17-G17</f>
        <v>25803566.57</v>
      </c>
      <c r="J17" s="51"/>
      <c r="K17" s="92">
        <v>0</v>
      </c>
      <c r="L17" s="51"/>
      <c r="M17" s="61">
        <v>0</v>
      </c>
      <c r="N17" s="51"/>
      <c r="O17" s="180">
        <v>0</v>
      </c>
      <c r="P17" s="51"/>
      <c r="Q17" s="61">
        <v>0</v>
      </c>
      <c r="R17" s="51"/>
      <c r="S17" s="63">
        <f>K17+M17-Q17+O17</f>
        <v>0</v>
      </c>
      <c r="T17" s="51"/>
      <c r="U17" s="64">
        <f>I17-S17</f>
        <v>25803566.57</v>
      </c>
      <c r="V17" s="126" t="s">
        <v>12</v>
      </c>
      <c r="W17" s="126">
        <f>C17-ΙΣΟΛ_ΑΛΕΞΑΝΔΡΕΙΑ_16!L15</f>
        <v>0</v>
      </c>
      <c r="X17" s="126" t="e">
        <f>U17+U21-#REF!</f>
        <v>#REF!</v>
      </c>
    </row>
    <row r="18" spans="1:24" s="55" customFormat="1" ht="15" customHeight="1" x14ac:dyDescent="0.2">
      <c r="A18" s="50" t="s">
        <v>122</v>
      </c>
      <c r="B18" s="91" t="s">
        <v>123</v>
      </c>
      <c r="C18" s="87">
        <v>5125631.97</v>
      </c>
      <c r="D18" s="51"/>
      <c r="E18" s="61">
        <v>0</v>
      </c>
      <c r="F18" s="53"/>
      <c r="G18" s="62">
        <v>0</v>
      </c>
      <c r="H18" s="53"/>
      <c r="I18" s="63">
        <f t="shared" ref="I18:I25" si="0">C18+E18-G18</f>
        <v>5125631.97</v>
      </c>
      <c r="J18" s="51"/>
      <c r="K18" s="93">
        <v>4008597.1</v>
      </c>
      <c r="L18" s="51"/>
      <c r="M18" s="61">
        <v>87045.11</v>
      </c>
      <c r="N18" s="51"/>
      <c r="O18" s="180">
        <v>0</v>
      </c>
      <c r="P18" s="51"/>
      <c r="Q18" s="61">
        <v>0</v>
      </c>
      <c r="R18" s="51"/>
      <c r="S18" s="63">
        <f t="shared" ref="S18:S31" si="1">K18+M18-Q18+O18</f>
        <v>4095642.21</v>
      </c>
      <c r="T18" s="51"/>
      <c r="U18" s="64">
        <f>I18-S18</f>
        <v>1029989.7599999998</v>
      </c>
      <c r="V18" s="126" t="s">
        <v>12</v>
      </c>
      <c r="W18" s="126">
        <f>C18-ΙΣΟΛ_ΑΛΕΞΑΝΔΡΕΙΑ_16!L16</f>
        <v>0</v>
      </c>
      <c r="X18" s="126"/>
    </row>
    <row r="19" spans="1:24" s="55" customFormat="1" ht="15" customHeight="1" x14ac:dyDescent="0.2">
      <c r="A19" s="50" t="s">
        <v>124</v>
      </c>
      <c r="B19" s="91" t="s">
        <v>125</v>
      </c>
      <c r="C19" s="87">
        <v>12934146.949999999</v>
      </c>
      <c r="D19" s="51"/>
      <c r="E19" s="61">
        <v>119114.76</v>
      </c>
      <c r="F19" s="53"/>
      <c r="G19" s="62">
        <v>0</v>
      </c>
      <c r="H19" s="53"/>
      <c r="I19" s="63">
        <f t="shared" si="0"/>
        <v>13053261.709999999</v>
      </c>
      <c r="J19" s="51"/>
      <c r="K19" s="93">
        <v>9197000.4700000007</v>
      </c>
      <c r="L19" s="51"/>
      <c r="M19" s="61">
        <v>296283.96999999997</v>
      </c>
      <c r="N19" s="51"/>
      <c r="O19" s="180">
        <v>0</v>
      </c>
      <c r="P19" s="51"/>
      <c r="Q19" s="61">
        <v>0</v>
      </c>
      <c r="R19" s="51"/>
      <c r="S19" s="63">
        <f t="shared" si="1"/>
        <v>9493284.4400000013</v>
      </c>
      <c r="T19" s="51"/>
      <c r="U19" s="64">
        <f t="shared" ref="U19:U31" si="2">I19-S19</f>
        <v>3559977.2699999977</v>
      </c>
      <c r="V19" s="126"/>
      <c r="W19" s="126">
        <f>C19-ΙΣΟΛ_ΑΛΕΞΑΝΔΡΕΙΑ_16!L17</f>
        <v>0</v>
      </c>
      <c r="X19" s="126"/>
    </row>
    <row r="20" spans="1:24" s="55" customFormat="1" ht="15" customHeight="1" x14ac:dyDescent="0.2">
      <c r="A20" s="50" t="s">
        <v>126</v>
      </c>
      <c r="B20" s="91" t="s">
        <v>127</v>
      </c>
      <c r="C20" s="87">
        <v>9366436.4600000009</v>
      </c>
      <c r="D20" s="51"/>
      <c r="E20" s="61">
        <v>43150.01</v>
      </c>
      <c r="F20" s="53"/>
      <c r="G20" s="62">
        <v>0</v>
      </c>
      <c r="H20" s="53"/>
      <c r="I20" s="63">
        <f t="shared" si="0"/>
        <v>9409586.4700000007</v>
      </c>
      <c r="J20" s="51"/>
      <c r="K20" s="93">
        <v>6780179.9900000002</v>
      </c>
      <c r="L20" s="51"/>
      <c r="M20" s="61">
        <v>243964.83</v>
      </c>
      <c r="N20" s="51"/>
      <c r="O20" s="180">
        <v>0</v>
      </c>
      <c r="P20" s="51"/>
      <c r="Q20" s="61">
        <v>0</v>
      </c>
      <c r="R20" s="51"/>
      <c r="S20" s="63">
        <f t="shared" si="1"/>
        <v>7024144.8200000003</v>
      </c>
      <c r="T20" s="51"/>
      <c r="U20" s="64">
        <f t="shared" si="2"/>
        <v>2385441.6500000004</v>
      </c>
      <c r="V20" s="126"/>
      <c r="W20" s="126">
        <f>C20-ΙΣΟΛ_ΑΛΕΞΑΝΔΡΕΙΑ_16!L18</f>
        <v>0</v>
      </c>
      <c r="X20" s="126"/>
    </row>
    <row r="21" spans="1:24" s="55" customFormat="1" ht="15" customHeight="1" x14ac:dyDescent="0.2">
      <c r="A21" s="50" t="s">
        <v>128</v>
      </c>
      <c r="B21" s="91" t="s">
        <v>129</v>
      </c>
      <c r="C21" s="87">
        <v>10174790.940000005</v>
      </c>
      <c r="D21" s="51"/>
      <c r="E21" s="61">
        <v>0</v>
      </c>
      <c r="F21" s="53"/>
      <c r="G21" s="62">
        <v>0</v>
      </c>
      <c r="H21" s="53"/>
      <c r="I21" s="63">
        <f t="shared" si="0"/>
        <v>10174790.940000005</v>
      </c>
      <c r="J21" s="51"/>
      <c r="K21" s="92">
        <v>0</v>
      </c>
      <c r="L21" s="51"/>
      <c r="M21" s="61">
        <v>0</v>
      </c>
      <c r="N21" s="51"/>
      <c r="O21" s="180">
        <v>0</v>
      </c>
      <c r="P21" s="51"/>
      <c r="Q21" s="61">
        <v>0</v>
      </c>
      <c r="R21" s="51"/>
      <c r="S21" s="63">
        <f t="shared" si="1"/>
        <v>0</v>
      </c>
      <c r="T21" s="51"/>
      <c r="U21" s="64">
        <f t="shared" si="2"/>
        <v>10174790.940000005</v>
      </c>
      <c r="V21" s="126"/>
      <c r="W21" s="126">
        <f>C21-ΙΣΟΛ_ΑΛΕΞΑΝΔΡΕΙΑ_16!L19</f>
        <v>0</v>
      </c>
      <c r="X21" s="126"/>
    </row>
    <row r="22" spans="1:24" s="55" customFormat="1" ht="15" customHeight="1" x14ac:dyDescent="0.2">
      <c r="A22" s="65">
        <v>11</v>
      </c>
      <c r="B22" s="91" t="s">
        <v>130</v>
      </c>
      <c r="C22" s="87">
        <v>48444176.150000006</v>
      </c>
      <c r="D22" s="51"/>
      <c r="E22" s="61">
        <v>1120075.6500000001</v>
      </c>
      <c r="F22" s="53"/>
      <c r="G22" s="62">
        <v>0</v>
      </c>
      <c r="H22" s="53"/>
      <c r="I22" s="63">
        <f t="shared" si="0"/>
        <v>49564251.800000004</v>
      </c>
      <c r="J22" s="51"/>
      <c r="K22" s="93">
        <v>31554774.629999999</v>
      </c>
      <c r="L22" s="51"/>
      <c r="M22" s="61">
        <v>1395506.05</v>
      </c>
      <c r="N22" s="51"/>
      <c r="O22" s="180">
        <v>0</v>
      </c>
      <c r="P22" s="51"/>
      <c r="Q22" s="61">
        <v>0</v>
      </c>
      <c r="R22" s="51"/>
      <c r="S22" s="63">
        <f t="shared" si="1"/>
        <v>32950280.68</v>
      </c>
      <c r="T22" s="51"/>
      <c r="U22" s="64">
        <f t="shared" si="2"/>
        <v>16613971.120000005</v>
      </c>
      <c r="V22" s="126" t="s">
        <v>12</v>
      </c>
      <c r="W22" s="126">
        <f>C22-ΙΣΟΛ_ΑΛΕΞΑΝΔΡΕΙΑ_16!L20</f>
        <v>0</v>
      </c>
      <c r="X22" s="126" t="e">
        <f>U22-#REF!</f>
        <v>#REF!</v>
      </c>
    </row>
    <row r="23" spans="1:24" s="55" customFormat="1" ht="15" customHeight="1" x14ac:dyDescent="0.2">
      <c r="A23" s="65" t="s">
        <v>131</v>
      </c>
      <c r="B23" s="91" t="s">
        <v>132</v>
      </c>
      <c r="C23" s="87">
        <v>3287338.38</v>
      </c>
      <c r="D23" s="51"/>
      <c r="E23" s="61">
        <v>0</v>
      </c>
      <c r="F23" s="53"/>
      <c r="G23" s="62">
        <v>0</v>
      </c>
      <c r="H23" s="53"/>
      <c r="I23" s="63">
        <f t="shared" si="0"/>
        <v>3287338.38</v>
      </c>
      <c r="J23" s="51"/>
      <c r="K23" s="93">
        <v>1864372.57</v>
      </c>
      <c r="L23" s="51"/>
      <c r="M23" s="61">
        <v>131493.6</v>
      </c>
      <c r="N23" s="51"/>
      <c r="O23" s="180">
        <v>0</v>
      </c>
      <c r="P23" s="51"/>
      <c r="Q23" s="61">
        <v>0</v>
      </c>
      <c r="R23" s="51"/>
      <c r="S23" s="63">
        <f t="shared" si="1"/>
        <v>1995866.1700000002</v>
      </c>
      <c r="T23" s="51"/>
      <c r="U23" s="64">
        <f t="shared" si="2"/>
        <v>1291472.2099999997</v>
      </c>
      <c r="V23" s="126"/>
      <c r="W23" s="126">
        <f>C23-ΙΣΟΛ_ΑΛΕΞΑΝΔΡΕΙΑ_16!L21</f>
        <v>0</v>
      </c>
      <c r="X23" s="126" t="e">
        <f>U18+U19+U20+U23+U24+U25-#REF!</f>
        <v>#REF!</v>
      </c>
    </row>
    <row r="24" spans="1:24" s="55" customFormat="1" ht="15" customHeight="1" x14ac:dyDescent="0.2">
      <c r="A24" s="65" t="s">
        <v>133</v>
      </c>
      <c r="B24" s="91" t="s">
        <v>134</v>
      </c>
      <c r="C24" s="87">
        <v>1036328.05</v>
      </c>
      <c r="D24" s="51"/>
      <c r="E24" s="61">
        <v>49687.11</v>
      </c>
      <c r="F24" s="53"/>
      <c r="G24" s="62">
        <v>0</v>
      </c>
      <c r="H24" s="53"/>
      <c r="I24" s="63">
        <f t="shared" si="0"/>
        <v>1086015.1600000001</v>
      </c>
      <c r="J24" s="51"/>
      <c r="K24" s="93">
        <v>581166</v>
      </c>
      <c r="L24" s="51"/>
      <c r="M24" s="61">
        <v>37233.360000000001</v>
      </c>
      <c r="N24" s="51"/>
      <c r="O24" s="180">
        <v>0</v>
      </c>
      <c r="P24" s="51"/>
      <c r="Q24" s="61">
        <v>0</v>
      </c>
      <c r="R24" s="51"/>
      <c r="S24" s="63">
        <f t="shared" si="1"/>
        <v>618399.36</v>
      </c>
      <c r="T24" s="51"/>
      <c r="U24" s="64">
        <f t="shared" si="2"/>
        <v>467615.80000000016</v>
      </c>
      <c r="V24" s="126"/>
      <c r="W24" s="126">
        <f>C24-ΙΣΟΛ_ΑΛΕΞΑΝΔΡΕΙΑ_16!L22</f>
        <v>0</v>
      </c>
      <c r="X24" s="126"/>
    </row>
    <row r="25" spans="1:24" s="55" customFormat="1" ht="15" customHeight="1" x14ac:dyDescent="0.2">
      <c r="A25" s="65" t="s">
        <v>135</v>
      </c>
      <c r="B25" s="91" t="s">
        <v>136</v>
      </c>
      <c r="C25" s="87">
        <v>3378183.04</v>
      </c>
      <c r="D25" s="51"/>
      <c r="E25" s="61">
        <v>56789.64</v>
      </c>
      <c r="F25" s="53"/>
      <c r="G25" s="62">
        <v>0</v>
      </c>
      <c r="H25" s="53"/>
      <c r="I25" s="63">
        <f t="shared" si="0"/>
        <v>3434972.68</v>
      </c>
      <c r="J25" s="51"/>
      <c r="K25" s="93">
        <v>2231523.4900000002</v>
      </c>
      <c r="L25" s="51"/>
      <c r="M25" s="61">
        <v>110003.44</v>
      </c>
      <c r="N25" s="51"/>
      <c r="O25" s="180">
        <v>0</v>
      </c>
      <c r="P25" s="51"/>
      <c r="Q25" s="61">
        <v>0</v>
      </c>
      <c r="R25" s="51"/>
      <c r="S25" s="63">
        <f t="shared" si="1"/>
        <v>2341526.9300000002</v>
      </c>
      <c r="T25" s="51"/>
      <c r="U25" s="64">
        <f t="shared" si="2"/>
        <v>1093445.75</v>
      </c>
      <c r="V25" s="126"/>
      <c r="W25" s="126">
        <f>C25-ΙΣΟΛ_ΑΛΕΞΑΝΔΡΕΙΑ_16!L23</f>
        <v>0</v>
      </c>
      <c r="X25" s="126"/>
    </row>
    <row r="26" spans="1:24" s="55" customFormat="1" ht="15" customHeight="1" x14ac:dyDescent="0.2">
      <c r="A26" s="65">
        <v>12</v>
      </c>
      <c r="B26" s="91" t="s">
        <v>137</v>
      </c>
      <c r="C26" s="87"/>
      <c r="D26" s="51"/>
      <c r="E26" s="61"/>
      <c r="F26" s="53"/>
      <c r="G26" s="62"/>
      <c r="H26" s="53"/>
      <c r="I26" s="63"/>
      <c r="J26" s="51"/>
      <c r="K26" s="87"/>
      <c r="L26" s="51"/>
      <c r="M26" s="61"/>
      <c r="N26" s="51"/>
      <c r="O26" s="180"/>
      <c r="P26" s="51"/>
      <c r="Q26" s="61"/>
      <c r="R26" s="51"/>
      <c r="S26" s="63" t="s">
        <v>12</v>
      </c>
      <c r="T26" s="51"/>
      <c r="U26" s="64" t="s">
        <v>12</v>
      </c>
      <c r="V26" s="126"/>
      <c r="W26" s="126" t="s">
        <v>12</v>
      </c>
      <c r="X26" s="126"/>
    </row>
    <row r="27" spans="1:24" s="55" customFormat="1" ht="15" customHeight="1" x14ac:dyDescent="0.2">
      <c r="A27" s="65"/>
      <c r="B27" s="91" t="s">
        <v>138</v>
      </c>
      <c r="C27" s="87">
        <v>2035813.0199999998</v>
      </c>
      <c r="D27" s="51"/>
      <c r="E27" s="61">
        <v>49484.4</v>
      </c>
      <c r="F27" s="53"/>
      <c r="G27" s="62">
        <v>0</v>
      </c>
      <c r="H27" s="53"/>
      <c r="I27" s="63">
        <f>C27+E27-G27</f>
        <v>2085297.4199999997</v>
      </c>
      <c r="J27" s="51"/>
      <c r="K27" s="93">
        <v>1309994.5900000001</v>
      </c>
      <c r="L27" s="51"/>
      <c r="M27" s="61">
        <v>97553.52</v>
      </c>
      <c r="N27" s="51"/>
      <c r="O27" s="180">
        <v>0</v>
      </c>
      <c r="P27" s="51"/>
      <c r="Q27" s="61">
        <v>0</v>
      </c>
      <c r="R27" s="51"/>
      <c r="S27" s="63">
        <f t="shared" si="1"/>
        <v>1407548.11</v>
      </c>
      <c r="T27" s="51"/>
      <c r="U27" s="64">
        <f t="shared" si="2"/>
        <v>677749.30999999959</v>
      </c>
      <c r="V27" s="126" t="s">
        <v>12</v>
      </c>
      <c r="W27" s="126">
        <f>C27-ΙΣΟΛ_ΑΛΕΞΑΝΔΡΕΙΑ_16!L25</f>
        <v>0</v>
      </c>
      <c r="X27" s="126" t="e">
        <f>U27-#REF!</f>
        <v>#REF!</v>
      </c>
    </row>
    <row r="28" spans="1:24" s="55" customFormat="1" ht="15" customHeight="1" x14ac:dyDescent="0.2">
      <c r="A28" s="65">
        <v>13</v>
      </c>
      <c r="B28" s="91" t="s">
        <v>139</v>
      </c>
      <c r="C28" s="87">
        <v>2063083.08</v>
      </c>
      <c r="D28" s="66"/>
      <c r="E28" s="61">
        <v>0</v>
      </c>
      <c r="F28" s="53"/>
      <c r="G28" s="62">
        <v>0</v>
      </c>
      <c r="H28" s="53"/>
      <c r="I28" s="63">
        <f>C28+E28-G28</f>
        <v>2063083.08</v>
      </c>
      <c r="J28" s="51"/>
      <c r="K28" s="93">
        <v>1864971.33</v>
      </c>
      <c r="L28" s="51"/>
      <c r="M28" s="61">
        <v>73391.55</v>
      </c>
      <c r="N28" s="51"/>
      <c r="O28" s="180">
        <v>0</v>
      </c>
      <c r="P28" s="51"/>
      <c r="Q28" s="61">
        <v>0</v>
      </c>
      <c r="R28" s="51"/>
      <c r="S28" s="63">
        <f t="shared" si="1"/>
        <v>1938362.8800000001</v>
      </c>
      <c r="T28" s="51"/>
      <c r="U28" s="64">
        <f t="shared" si="2"/>
        <v>124720.19999999995</v>
      </c>
      <c r="V28" s="126" t="s">
        <v>12</v>
      </c>
      <c r="W28" s="126">
        <f>C28-ΙΣΟΛ_ΑΛΕΞΑΝΔΡΕΙΑ_16!L26</f>
        <v>0</v>
      </c>
      <c r="X28" s="126" t="e">
        <f>U28-#REF!</f>
        <v>#REF!</v>
      </c>
    </row>
    <row r="29" spans="1:24" s="55" customFormat="1" ht="15" customHeight="1" x14ac:dyDescent="0.2">
      <c r="A29" s="65">
        <v>14</v>
      </c>
      <c r="B29" s="91" t="s">
        <v>140</v>
      </c>
      <c r="C29" s="87">
        <v>3858230.3199999994</v>
      </c>
      <c r="D29" s="51"/>
      <c r="E29" s="61">
        <v>294091.90999999997</v>
      </c>
      <c r="F29" s="53"/>
      <c r="G29" s="62">
        <v>0</v>
      </c>
      <c r="H29" s="53"/>
      <c r="I29" s="63">
        <f>C29+E29-G29</f>
        <v>4152322.2299999995</v>
      </c>
      <c r="J29" s="51"/>
      <c r="K29" s="93">
        <v>3007296.46</v>
      </c>
      <c r="L29" s="51"/>
      <c r="M29" s="61">
        <v>161194.98000000001</v>
      </c>
      <c r="N29" s="51"/>
      <c r="O29" s="180">
        <v>0</v>
      </c>
      <c r="P29" s="51"/>
      <c r="Q29" s="61">
        <v>0</v>
      </c>
      <c r="R29" s="51"/>
      <c r="S29" s="63">
        <f t="shared" si="1"/>
        <v>3168491.44</v>
      </c>
      <c r="T29" s="51"/>
      <c r="U29" s="64">
        <f t="shared" si="2"/>
        <v>983830.78999999957</v>
      </c>
      <c r="V29" s="126" t="s">
        <v>12</v>
      </c>
      <c r="W29" s="126">
        <f>C29-ΙΣΟΛ_ΑΛΕΞΑΝΔΡΕΙΑ_16!L27</f>
        <v>0</v>
      </c>
      <c r="X29" s="126" t="e">
        <f>U29-#REF!</f>
        <v>#REF!</v>
      </c>
    </row>
    <row r="30" spans="1:24" s="55" customFormat="1" ht="15" customHeight="1" x14ac:dyDescent="0.2">
      <c r="A30" s="65">
        <v>15</v>
      </c>
      <c r="B30" s="91" t="s">
        <v>141</v>
      </c>
      <c r="C30" s="87"/>
      <c r="D30" s="51"/>
      <c r="E30" s="61"/>
      <c r="F30" s="53"/>
      <c r="G30" s="62"/>
      <c r="H30" s="53"/>
      <c r="I30" s="63"/>
      <c r="J30" s="51"/>
      <c r="K30" s="87"/>
      <c r="L30" s="51"/>
      <c r="M30" s="61"/>
      <c r="N30" s="51"/>
      <c r="O30" s="180"/>
      <c r="P30" s="51"/>
      <c r="Q30" s="61"/>
      <c r="R30" s="51"/>
      <c r="S30" s="63" t="s">
        <v>12</v>
      </c>
      <c r="T30" s="51"/>
      <c r="U30" s="64" t="s">
        <v>12</v>
      </c>
      <c r="V30" s="126"/>
      <c r="W30" s="126" t="s">
        <v>12</v>
      </c>
      <c r="X30" s="126"/>
    </row>
    <row r="31" spans="1:24" s="55" customFormat="1" ht="15" customHeight="1" x14ac:dyDescent="0.2">
      <c r="A31" s="67"/>
      <c r="B31" s="40" t="s">
        <v>142</v>
      </c>
      <c r="C31" s="87">
        <v>902731.73</v>
      </c>
      <c r="D31" s="51"/>
      <c r="E31" s="61">
        <v>1075594.0599999998</v>
      </c>
      <c r="F31" s="53"/>
      <c r="G31" s="61">
        <v>1898305.31</v>
      </c>
      <c r="H31" s="53"/>
      <c r="I31" s="63">
        <f>C31+E31-G31</f>
        <v>80020.479999999749</v>
      </c>
      <c r="J31" s="51"/>
      <c r="K31" s="87">
        <v>0</v>
      </c>
      <c r="L31" s="51"/>
      <c r="M31" s="61">
        <v>0</v>
      </c>
      <c r="N31" s="51"/>
      <c r="O31" s="61">
        <v>0</v>
      </c>
      <c r="P31" s="51"/>
      <c r="Q31" s="61">
        <v>0</v>
      </c>
      <c r="R31" s="51"/>
      <c r="S31" s="63">
        <f t="shared" si="1"/>
        <v>0</v>
      </c>
      <c r="T31" s="51"/>
      <c r="U31" s="64">
        <f t="shared" si="2"/>
        <v>80020.479999999749</v>
      </c>
      <c r="V31" s="126"/>
      <c r="W31" s="126">
        <f>C31-ΙΣΟΛ_ΑΛΕΞΑΝΔΡΕΙΑ_16!L28</f>
        <v>0</v>
      </c>
      <c r="X31" s="126" t="e">
        <f>U31-#REF!</f>
        <v>#REF!</v>
      </c>
    </row>
    <row r="32" spans="1:24" s="55" customFormat="1" ht="15" customHeight="1" thickBot="1" x14ac:dyDescent="0.25">
      <c r="A32" s="68"/>
      <c r="B32" s="69" t="s">
        <v>143</v>
      </c>
      <c r="C32" s="70">
        <f>SUM(C17:C31)</f>
        <v>128410456.66</v>
      </c>
      <c r="D32" s="57"/>
      <c r="E32" s="71">
        <f>SUM(E17:E31)</f>
        <v>2807987.54</v>
      </c>
      <c r="F32" s="71"/>
      <c r="G32" s="71">
        <f>SUM(G17:G31)</f>
        <v>1898305.31</v>
      </c>
      <c r="H32" s="71"/>
      <c r="I32" s="72">
        <f>SUM(I17:I31)</f>
        <v>129320138.89000002</v>
      </c>
      <c r="J32" s="51"/>
      <c r="K32" s="70">
        <f>SUM(K17:K31)</f>
        <v>62399876.630000003</v>
      </c>
      <c r="L32" s="57"/>
      <c r="M32" s="71">
        <f>SUM(M17:M31)</f>
        <v>2633670.4099999997</v>
      </c>
      <c r="N32" s="57"/>
      <c r="O32" s="181">
        <f>SUM(O17:O31)</f>
        <v>0</v>
      </c>
      <c r="P32" s="57"/>
      <c r="Q32" s="71">
        <f>SUM(Q17:Q31)</f>
        <v>0</v>
      </c>
      <c r="R32" s="57"/>
      <c r="S32" s="72">
        <f>SUM(S17:S31)</f>
        <v>65033547.040000007</v>
      </c>
      <c r="T32" s="51"/>
      <c r="U32" s="73">
        <f>SUM(U17:U31)</f>
        <v>64286591.850000001</v>
      </c>
      <c r="V32" s="126"/>
      <c r="W32" s="126">
        <f>C32-ΙΣΟΛ_ΑΛΕΞΑΝΔΡΕΙΑ_16!L29</f>
        <v>0</v>
      </c>
      <c r="X32" s="126" t="e">
        <f>#REF!-#REF!-U33</f>
        <v>#REF!</v>
      </c>
    </row>
    <row r="33" spans="1:24" s="55" customFormat="1" ht="13.5" thickBot="1" x14ac:dyDescent="0.25">
      <c r="A33" s="74"/>
      <c r="B33" s="75" t="s">
        <v>144</v>
      </c>
      <c r="C33" s="76">
        <f>C32+C11</f>
        <v>131859977.16</v>
      </c>
      <c r="D33" s="77"/>
      <c r="E33" s="78">
        <f>E32+E11</f>
        <v>2851703.58</v>
      </c>
      <c r="F33" s="79"/>
      <c r="G33" s="78">
        <f>G32+G11</f>
        <v>1898305.31</v>
      </c>
      <c r="H33" s="79"/>
      <c r="I33" s="80">
        <f>I32+I11</f>
        <v>132813375.43000002</v>
      </c>
      <c r="J33" s="66"/>
      <c r="K33" s="76">
        <f>K32+K11</f>
        <v>64483710.010000005</v>
      </c>
      <c r="L33" s="77"/>
      <c r="M33" s="78">
        <f>M32+M11</f>
        <v>2841237.1499999994</v>
      </c>
      <c r="N33" s="77"/>
      <c r="O33" s="182">
        <f>O32+O11</f>
        <v>0</v>
      </c>
      <c r="P33" s="77"/>
      <c r="Q33" s="78">
        <f>Q32+Q11</f>
        <v>0</v>
      </c>
      <c r="R33" s="77"/>
      <c r="S33" s="80">
        <f>S32+S11</f>
        <v>67324947.160000011</v>
      </c>
      <c r="T33" s="66"/>
      <c r="U33" s="81">
        <f>U32+U11</f>
        <v>65488428.270000003</v>
      </c>
      <c r="V33" s="126"/>
      <c r="W33" s="126"/>
      <c r="X33" s="126"/>
    </row>
    <row r="34" spans="1:24" s="55" customFormat="1" ht="13.5" thickTop="1" x14ac:dyDescent="0.2">
      <c r="B34" s="82"/>
      <c r="C34" s="51"/>
      <c r="D34" s="51"/>
      <c r="E34" s="53"/>
      <c r="F34" s="53"/>
      <c r="G34" s="53"/>
      <c r="H34" s="53"/>
      <c r="I34" s="51"/>
      <c r="J34" s="51"/>
      <c r="K34" s="83"/>
      <c r="L34" s="51"/>
      <c r="M34" s="83"/>
      <c r="N34" s="51"/>
      <c r="O34" s="179"/>
      <c r="P34" s="51"/>
      <c r="Q34" s="51"/>
      <c r="R34" s="51"/>
      <c r="S34" s="51"/>
      <c r="T34" s="51"/>
      <c r="U34" s="51"/>
      <c r="V34" s="126"/>
      <c r="W34" s="126"/>
      <c r="X34" s="126" t="s">
        <v>12</v>
      </c>
    </row>
    <row r="35" spans="1:24" s="55" customFormat="1" x14ac:dyDescent="0.2">
      <c r="C35" s="51"/>
      <c r="D35" s="51"/>
      <c r="E35" s="53"/>
      <c r="F35" s="53"/>
      <c r="G35" s="53"/>
      <c r="H35" s="53"/>
      <c r="I35" s="51"/>
      <c r="J35" s="51"/>
      <c r="K35" s="51"/>
      <c r="L35" s="51"/>
      <c r="M35" s="61" t="s">
        <v>12</v>
      </c>
      <c r="N35" s="51"/>
      <c r="O35" s="179"/>
      <c r="P35" s="51"/>
      <c r="Q35" s="51"/>
      <c r="R35" s="51"/>
      <c r="S35" s="51"/>
      <c r="T35" s="51"/>
      <c r="U35" s="51"/>
      <c r="V35" s="126"/>
      <c r="W35" s="126"/>
      <c r="X35" s="126"/>
    </row>
    <row r="36" spans="1:24" s="55" customFormat="1" x14ac:dyDescent="0.2">
      <c r="B36" s="82"/>
      <c r="C36" s="51"/>
      <c r="D36" s="51"/>
      <c r="E36" s="83" t="s">
        <v>12</v>
      </c>
      <c r="F36" s="53"/>
      <c r="G36" s="53"/>
      <c r="H36" s="53"/>
      <c r="I36" s="51"/>
      <c r="J36" s="51"/>
      <c r="K36" s="51"/>
      <c r="L36" s="51"/>
      <c r="M36" s="51"/>
      <c r="N36" s="51"/>
      <c r="O36" s="179"/>
      <c r="P36" s="51"/>
      <c r="Q36" s="51"/>
      <c r="R36" s="51"/>
      <c r="S36" s="51"/>
      <c r="T36" s="51"/>
      <c r="U36" s="51"/>
      <c r="V36" s="126"/>
      <c r="W36" s="126"/>
      <c r="X36" s="126"/>
    </row>
    <row r="37" spans="1:24" s="55" customFormat="1" x14ac:dyDescent="0.2">
      <c r="B37" s="82"/>
      <c r="C37" s="241" t="s">
        <v>218</v>
      </c>
      <c r="D37" s="241"/>
      <c r="E37" s="241"/>
      <c r="F37" s="241"/>
      <c r="G37" s="241"/>
      <c r="H37" s="53"/>
      <c r="I37" s="51"/>
      <c r="J37" s="51"/>
      <c r="K37" s="51"/>
      <c r="L37" s="51"/>
      <c r="M37" s="51"/>
      <c r="N37" s="51"/>
      <c r="O37" s="179"/>
      <c r="P37" s="51"/>
      <c r="Q37" s="51"/>
      <c r="R37" s="51"/>
      <c r="S37" s="51"/>
      <c r="T37" s="51"/>
      <c r="U37" s="51"/>
      <c r="V37" s="126"/>
      <c r="W37" s="126"/>
      <c r="X37" s="126"/>
    </row>
    <row r="38" spans="1:24" s="55" customFormat="1" x14ac:dyDescent="0.2">
      <c r="B38" s="82"/>
      <c r="C38" s="51" t="s">
        <v>206</v>
      </c>
      <c r="D38" s="51"/>
      <c r="E38" s="61">
        <v>1120075.6499999999</v>
      </c>
      <c r="F38" s="53"/>
      <c r="G38" s="61">
        <f>E38-E22</f>
        <v>0</v>
      </c>
      <c r="H38" s="53"/>
      <c r="I38" s="51"/>
      <c r="J38" s="51"/>
      <c r="K38" s="51"/>
      <c r="L38" s="51"/>
      <c r="M38" s="51"/>
      <c r="N38" s="51"/>
      <c r="O38" s="179"/>
      <c r="P38" s="51"/>
      <c r="Q38" s="51"/>
      <c r="R38" s="51"/>
      <c r="S38" s="51"/>
      <c r="T38" s="51"/>
      <c r="U38" s="51"/>
      <c r="V38" s="126"/>
      <c r="W38" s="126"/>
      <c r="X38" s="126"/>
    </row>
    <row r="39" spans="1:24" s="55" customFormat="1" x14ac:dyDescent="0.2">
      <c r="B39" s="82"/>
      <c r="C39" s="51" t="s">
        <v>205</v>
      </c>
      <c r="D39" s="51"/>
      <c r="E39" s="61">
        <v>49484.399999999994</v>
      </c>
      <c r="F39" s="53"/>
      <c r="G39" s="61">
        <f>E39-E27</f>
        <v>0</v>
      </c>
      <c r="H39" s="53"/>
      <c r="I39" s="51"/>
      <c r="J39" s="51"/>
      <c r="K39" s="51"/>
      <c r="L39" s="51"/>
      <c r="M39" s="51"/>
      <c r="N39" s="51"/>
      <c r="O39" s="179"/>
      <c r="P39" s="51"/>
      <c r="Q39" s="51"/>
      <c r="R39" s="51"/>
      <c r="S39" s="51"/>
      <c r="T39" s="51"/>
      <c r="U39" s="51"/>
      <c r="V39" s="126"/>
      <c r="W39" s="126"/>
      <c r="X39" s="126"/>
    </row>
    <row r="40" spans="1:24" s="55" customFormat="1" x14ac:dyDescent="0.2">
      <c r="B40" s="82"/>
      <c r="C40" s="51" t="s">
        <v>207</v>
      </c>
      <c r="D40" s="51"/>
      <c r="E40" s="61">
        <v>294091.90999999997</v>
      </c>
      <c r="F40" s="53"/>
      <c r="G40" s="61">
        <f>E40-E29</f>
        <v>0</v>
      </c>
      <c r="H40" s="53"/>
      <c r="I40" s="51"/>
      <c r="J40" s="51"/>
      <c r="K40" s="51"/>
      <c r="L40" s="51"/>
      <c r="M40" s="51"/>
      <c r="N40" s="51"/>
      <c r="O40" s="179"/>
      <c r="P40" s="51"/>
      <c r="Q40" s="51"/>
      <c r="R40" s="51"/>
      <c r="S40" s="51"/>
      <c r="T40" s="51"/>
      <c r="U40" s="51"/>
      <c r="V40" s="126"/>
      <c r="W40" s="126"/>
      <c r="X40" s="126"/>
    </row>
    <row r="41" spans="1:24" s="40" customFormat="1" x14ac:dyDescent="0.2">
      <c r="C41" s="51" t="s">
        <v>208</v>
      </c>
      <c r="E41" s="61">
        <v>43716.040000000008</v>
      </c>
      <c r="G41" s="61">
        <f>E41-E10</f>
        <v>0</v>
      </c>
      <c r="O41" s="183"/>
      <c r="V41" s="126"/>
      <c r="W41" s="126"/>
      <c r="X41" s="126"/>
    </row>
    <row r="42" spans="1:24" x14ac:dyDescent="0.2">
      <c r="C42" s="51" t="s">
        <v>209</v>
      </c>
      <c r="E42" s="61">
        <v>119114.76000000001</v>
      </c>
      <c r="G42" s="188">
        <f>E42-E19</f>
        <v>0</v>
      </c>
    </row>
    <row r="43" spans="1:24" x14ac:dyDescent="0.2">
      <c r="C43" s="51" t="s">
        <v>210</v>
      </c>
      <c r="E43" s="61">
        <v>43150.01</v>
      </c>
      <c r="G43" s="188">
        <f>E43-E20</f>
        <v>0</v>
      </c>
    </row>
    <row r="44" spans="1:24" x14ac:dyDescent="0.2">
      <c r="C44" s="51" t="s">
        <v>211</v>
      </c>
      <c r="E44" s="187">
        <v>49687.11</v>
      </c>
      <c r="G44" s="188">
        <f>E44-E24</f>
        <v>0</v>
      </c>
    </row>
    <row r="45" spans="1:24" x14ac:dyDescent="0.2">
      <c r="C45" s="51" t="s">
        <v>212</v>
      </c>
      <c r="E45" s="187">
        <v>56789.64</v>
      </c>
      <c r="G45" s="188">
        <f>E45-E25</f>
        <v>0</v>
      </c>
    </row>
    <row r="46" spans="1:24" x14ac:dyDescent="0.2">
      <c r="B46" s="240" t="s">
        <v>213</v>
      </c>
      <c r="C46" s="240"/>
      <c r="D46" s="240"/>
      <c r="E46" s="187">
        <v>5761.8499999999995</v>
      </c>
      <c r="G46" s="188"/>
    </row>
    <row r="47" spans="1:24" x14ac:dyDescent="0.2">
      <c r="B47" s="240" t="s">
        <v>214</v>
      </c>
      <c r="C47" s="240"/>
      <c r="D47" s="240"/>
      <c r="E47" s="186">
        <v>16433.939999999999</v>
      </c>
      <c r="G47" s="188"/>
    </row>
    <row r="48" spans="1:24" x14ac:dyDescent="0.2">
      <c r="B48" s="240" t="s">
        <v>214</v>
      </c>
      <c r="C48" s="240"/>
      <c r="D48" s="240"/>
      <c r="E48" s="187">
        <v>100000</v>
      </c>
      <c r="G48" s="188"/>
    </row>
    <row r="51" spans="3:7" x14ac:dyDescent="0.2">
      <c r="C51" s="185" t="s">
        <v>215</v>
      </c>
      <c r="E51" s="125">
        <f>C31</f>
        <v>902731.73</v>
      </c>
    </row>
    <row r="52" spans="3:7" x14ac:dyDescent="0.2">
      <c r="C52" s="185" t="s">
        <v>60</v>
      </c>
      <c r="E52" s="125">
        <v>1075594.0599999998</v>
      </c>
    </row>
    <row r="53" spans="3:7" x14ac:dyDescent="0.2">
      <c r="C53" s="185" t="s">
        <v>216</v>
      </c>
      <c r="E53" s="125">
        <f>-SUM(E38:E45)</f>
        <v>-1776109.5199999998</v>
      </c>
    </row>
    <row r="54" spans="3:7" x14ac:dyDescent="0.2">
      <c r="C54" s="185" t="s">
        <v>217</v>
      </c>
      <c r="E54" s="125">
        <f>-SUM(E46:E48)</f>
        <v>-122195.79</v>
      </c>
      <c r="G54" s="125">
        <f>SUM(E53:E54)</f>
        <v>-1898305.3099999998</v>
      </c>
    </row>
    <row r="55" spans="3:7" x14ac:dyDescent="0.2">
      <c r="E55" s="125">
        <f>SUM(E51:E54)</f>
        <v>80020.480000000025</v>
      </c>
    </row>
  </sheetData>
  <mergeCells count="11">
    <mergeCell ref="A2:U2"/>
    <mergeCell ref="A3:U3"/>
    <mergeCell ref="A5:U5"/>
    <mergeCell ref="C6:I6"/>
    <mergeCell ref="A9:A10"/>
    <mergeCell ref="B46:D46"/>
    <mergeCell ref="B47:D47"/>
    <mergeCell ref="B48:D48"/>
    <mergeCell ref="C37:G37"/>
    <mergeCell ref="A13:U13"/>
    <mergeCell ref="C14:I14"/>
  </mergeCells>
  <phoneticPr fontId="4" type="noConversion"/>
  <pageMargins left="0.15748031496062992" right="0.15748031496062992" top="0.98425196850393704" bottom="0.98425196850393704" header="0.51181102362204722" footer="0.51181102362204722"/>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ΙΣΟΛ_ΑΛΕΞΑΝΔΡΕΙΑ_16</vt:lpstr>
      <vt:lpstr>ΠΑΓΙΑ_2016</vt:lpstr>
      <vt:lpstr>ΙΣΟΛ_ΑΛΕΞΑΝΔΡΕΙΑ_16!Print_Area</vt:lpstr>
      <vt:lpstr>ΠΑΓΙΑ_2016!Print_Area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Σταμάτης</cp:lastModifiedBy>
  <cp:lastPrinted>2017-09-21T07:34:31Z</cp:lastPrinted>
  <dcterms:created xsi:type="dcterms:W3CDTF">2010-05-13T12:00:00Z</dcterms:created>
  <dcterms:modified xsi:type="dcterms:W3CDTF">2017-09-21T10:30:30Z</dcterms:modified>
</cp:coreProperties>
</file>