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Φύλλο1" sheetId="1" r:id="rId1"/>
  </sheets>
  <calcPr calcId="152511"/>
</workbook>
</file>

<file path=xl/calcChain.xml><?xml version="1.0" encoding="utf-8"?>
<calcChain xmlns="http://schemas.openxmlformats.org/spreadsheetml/2006/main">
  <c r="H18" i="1" l="1"/>
  <c r="H17" i="1"/>
  <c r="G18" i="1"/>
  <c r="G17" i="1"/>
  <c r="E31" i="1"/>
  <c r="C31" i="1"/>
  <c r="B31" i="1"/>
  <c r="M2" i="1"/>
  <c r="L2" i="1"/>
  <c r="D18" i="1"/>
  <c r="D17" i="1"/>
  <c r="D16" i="1"/>
  <c r="D15" i="1"/>
  <c r="D14" i="1"/>
  <c r="B32" i="1" l="1"/>
  <c r="D3" i="1"/>
  <c r="D4" i="1"/>
  <c r="D5" i="1"/>
  <c r="D6" i="1"/>
  <c r="D7" i="1"/>
  <c r="D8" i="1"/>
  <c r="D9" i="1"/>
  <c r="D10" i="1"/>
  <c r="D11" i="1"/>
  <c r="D12" i="1"/>
  <c r="D13" i="1"/>
  <c r="D2" i="1"/>
  <c r="K2" i="1" l="1"/>
  <c r="J2" i="1"/>
  <c r="I2" i="1"/>
</calcChain>
</file>

<file path=xl/comments1.xml><?xml version="1.0" encoding="utf-8"?>
<comments xmlns="http://schemas.openxmlformats.org/spreadsheetml/2006/main">
  <authors>
    <author>Συντάκτης</author>
  </authors>
  <commentList>
    <comment ref="G1" authorId="0" shape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είναι το 39,85% της ποσότητας του πράσινου κάδου. Είναι θεωρητικό και βασίζεται στην ανάλυση σύστασης απορριμμάτων που έγινε το 2008 από την ΠΑΜΘ για το Δ.Κ.</t>
        </r>
      </text>
    </comment>
    <comment ref="H1" authorId="0" shapeId="0">
      <text>
        <r>
          <rPr>
            <b/>
            <sz val="8"/>
            <color indexed="81"/>
            <rFont val="Tahoma"/>
            <family val="2"/>
            <charset val="161"/>
          </rPr>
          <t>Συντάκτης:</t>
        </r>
        <r>
          <rPr>
            <sz val="8"/>
            <color indexed="81"/>
            <rFont val="Tahoma"/>
            <family val="2"/>
            <charset val="161"/>
          </rPr>
          <t xml:space="preserve">
θεωρητικά, το 39,85% των απορριμμάτων του Δ.Καβάλας, είναι ανακυκλώσιμο. Επί αυτού του ποσοστού, υπολογίζουμε τι ποσοστό είναι η ποσότητα των υλικών που ανακτήθηκαν στο ΚΔΑΥ. Στόχος με το Ν.4042/2012, είναι να ανακυκλωθούν το 50% αυτού του 39,85%. Σε αυτή τη στήλη υπολογίζεται τί ποσοστό του 39,85% των ανακυκλωσίμων ανακυκλώνεται κάθε μήνα.</t>
        </r>
      </text>
    </comment>
  </commentList>
</comments>
</file>

<file path=xl/sharedStrings.xml><?xml version="1.0" encoding="utf-8"?>
<sst xmlns="http://schemas.openxmlformats.org/spreadsheetml/2006/main" count="15" uniqueCount="15">
  <si>
    <t>Μήνας</t>
  </si>
  <si>
    <t>Συλλεγόμενη - Μεταφερόμενη ποσότητα (τόνοι)</t>
  </si>
  <si>
    <t>Ποσοστό υπολείμματος</t>
  </si>
  <si>
    <t>Ελάχιστο καταγεγραμμένο ποσοστό υπολείμματος</t>
  </si>
  <si>
    <t>Μέγιστο καταγεγραμμένο ποσοστό υπολείμματος</t>
  </si>
  <si>
    <t>Μέσο καταγεγραμμένο ποσοστό υπολείμματος</t>
  </si>
  <si>
    <t>Ποσότητα γυαλιού από κώδωνες (t)</t>
  </si>
  <si>
    <t>Διάθεση υπολείμματος (t)</t>
  </si>
  <si>
    <t>Μέση μηνιαία συλλεχθείσα ποσότητα από μπλε κάδους (ton)</t>
  </si>
  <si>
    <t>Μέση μηνιαία συλλεχθείσα ποσότητα από κώδωνες γυαλιού (ton)</t>
  </si>
  <si>
    <t>Σύνολα:</t>
  </si>
  <si>
    <t>συνολικό καθαρό από τον Αύγ.2015 ως σήμερα</t>
  </si>
  <si>
    <t>Σύμμεικτα ΑΣΑ Δ.Καβάλας (t. από γεφυροπλάστιγγα)</t>
  </si>
  <si>
    <t xml:space="preserve"> ποσοστό ανακυκλωσίμων που ανακυκλώθηκε (στόχος είναι το 50% ως το 2020)</t>
  </si>
  <si>
    <t>θεωρητική ποσότητα ανακυκλώσιμων υλικών στον πράσινο κάδο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</si>
</sst>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8]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8"/>
      <color theme="1"/>
      <name val="Arial"/>
      <family val="2"/>
      <charset val="161"/>
    </font>
    <font>
      <sz val="8"/>
      <color indexed="81"/>
      <name val="Tahoma"/>
      <family val="2"/>
      <charset val="161"/>
    </font>
    <font>
      <b/>
      <sz val="8"/>
      <color indexed="81"/>
      <name val="Tahoma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10" fontId="2" fillId="5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0" fontId="2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0" fontId="2" fillId="4" borderId="0" xfId="0" applyFont="1" applyFill="1"/>
    <xf numFmtId="2" fontId="2" fillId="4" borderId="0" xfId="0" applyNumberFormat="1" applyFont="1" applyFill="1" applyAlignment="1">
      <alignment horizontal="center"/>
    </xf>
    <xf numFmtId="0" fontId="2" fillId="7" borderId="0" xfId="0" applyFont="1" applyFill="1" applyBorder="1" applyAlignment="1">
      <alignment horizontal="center"/>
    </xf>
    <xf numFmtId="10" fontId="2" fillId="7" borderId="0" xfId="0" applyNumberFormat="1" applyFont="1" applyFill="1" applyBorder="1" applyAlignment="1">
      <alignment horizontal="center"/>
    </xf>
    <xf numFmtId="2" fontId="2" fillId="7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2" fillId="7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textRotation="90"/>
    </xf>
    <xf numFmtId="0" fontId="1" fillId="6" borderId="0" xfId="0" applyFont="1" applyFill="1" applyAlignment="1">
      <alignment horizontal="center" vertical="center" textRotation="90" wrapText="1"/>
    </xf>
    <xf numFmtId="0" fontId="1" fillId="8" borderId="0" xfId="0" applyFont="1" applyFill="1" applyAlignment="1">
      <alignment horizontal="center" vertical="center" textRotation="90" wrapText="1"/>
    </xf>
    <xf numFmtId="2" fontId="2" fillId="6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Δήμος Καβάλας- έργο ανακύκλωσης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Φύλλο1!$B$1</c:f>
              <c:strCache>
                <c:ptCount val="1"/>
                <c:pt idx="0">
                  <c:v>Συλλεγόμενη - Μεταφερόμενη ποσότητα (τόνοι)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Φύλλο1!$A$2:$A$18</c:f>
              <c:numCache>
                <c:formatCode>[$-408]mmm\-yy;@</c:formatCode>
                <c:ptCount val="17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</c:numCache>
            </c:numRef>
          </c:cat>
          <c:val>
            <c:numRef>
              <c:f>Φύλλο1!$B$2:$B$18</c:f>
              <c:numCache>
                <c:formatCode>General</c:formatCode>
                <c:ptCount val="17"/>
                <c:pt idx="0">
                  <c:v>102.75</c:v>
                </c:pt>
                <c:pt idx="1">
                  <c:v>186.09</c:v>
                </c:pt>
                <c:pt idx="2">
                  <c:v>171.52</c:v>
                </c:pt>
                <c:pt idx="3">
                  <c:v>163.31</c:v>
                </c:pt>
                <c:pt idx="4">
                  <c:v>158.33000000000001</c:v>
                </c:pt>
                <c:pt idx="5">
                  <c:v>150.05000000000001</c:v>
                </c:pt>
                <c:pt idx="6">
                  <c:v>151.62</c:v>
                </c:pt>
                <c:pt idx="7">
                  <c:v>163.32</c:v>
                </c:pt>
                <c:pt idx="8">
                  <c:v>175.69</c:v>
                </c:pt>
                <c:pt idx="9">
                  <c:v>187.72</c:v>
                </c:pt>
                <c:pt idx="10">
                  <c:v>180.86</c:v>
                </c:pt>
                <c:pt idx="11">
                  <c:v>189.03</c:v>
                </c:pt>
                <c:pt idx="12">
                  <c:v>199.68</c:v>
                </c:pt>
                <c:pt idx="13">
                  <c:v>227.26</c:v>
                </c:pt>
                <c:pt idx="14">
                  <c:v>206.17</c:v>
                </c:pt>
                <c:pt idx="15">
                  <c:v>186.54</c:v>
                </c:pt>
                <c:pt idx="16">
                  <c:v>188.88</c:v>
                </c:pt>
              </c:numCache>
            </c:numRef>
          </c:val>
        </c:ser>
        <c:ser>
          <c:idx val="1"/>
          <c:order val="1"/>
          <c:tx>
            <c:strRef>
              <c:f>Φύλλο1!$C$1</c:f>
              <c:strCache>
                <c:ptCount val="1"/>
                <c:pt idx="0">
                  <c:v>Διάθεση υπολείμματος (t)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Φύλλο1!$A$2:$A$18</c:f>
              <c:numCache>
                <c:formatCode>[$-408]mmm\-yy;@</c:formatCode>
                <c:ptCount val="17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</c:numCache>
            </c:numRef>
          </c:cat>
          <c:val>
            <c:numRef>
              <c:f>Φύλλο1!$C$2:$C$18</c:f>
              <c:numCache>
                <c:formatCode>General</c:formatCode>
                <c:ptCount val="17"/>
                <c:pt idx="0">
                  <c:v>44.87</c:v>
                </c:pt>
                <c:pt idx="1">
                  <c:v>74.64</c:v>
                </c:pt>
                <c:pt idx="2">
                  <c:v>64.099999999999994</c:v>
                </c:pt>
                <c:pt idx="3">
                  <c:v>48.27</c:v>
                </c:pt>
                <c:pt idx="4">
                  <c:v>75.39</c:v>
                </c:pt>
                <c:pt idx="5">
                  <c:v>64.319999999999993</c:v>
                </c:pt>
                <c:pt idx="6">
                  <c:v>52.37</c:v>
                </c:pt>
                <c:pt idx="7">
                  <c:v>77.78</c:v>
                </c:pt>
                <c:pt idx="8">
                  <c:v>72.41</c:v>
                </c:pt>
                <c:pt idx="9">
                  <c:v>87.98</c:v>
                </c:pt>
                <c:pt idx="10">
                  <c:v>69.61</c:v>
                </c:pt>
                <c:pt idx="11">
                  <c:v>69.540000000000006</c:v>
                </c:pt>
                <c:pt idx="12">
                  <c:v>93.58</c:v>
                </c:pt>
                <c:pt idx="13">
                  <c:v>87.51</c:v>
                </c:pt>
                <c:pt idx="14">
                  <c:v>94.6</c:v>
                </c:pt>
                <c:pt idx="15">
                  <c:v>54.52</c:v>
                </c:pt>
                <c:pt idx="16">
                  <c:v>31.17</c:v>
                </c:pt>
              </c:numCache>
            </c:numRef>
          </c:val>
        </c:ser>
        <c:ser>
          <c:idx val="2"/>
          <c:order val="2"/>
          <c:tx>
            <c:strRef>
              <c:f>Φύλλο1!$D$1</c:f>
              <c:strCache>
                <c:ptCount val="1"/>
                <c:pt idx="0">
                  <c:v>Ποσοστό υπολείμματος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Φύλλο1!$A$2:$A$18</c:f>
              <c:numCache>
                <c:formatCode>[$-408]mmm\-yy;@</c:formatCode>
                <c:ptCount val="17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</c:numCache>
            </c:numRef>
          </c:cat>
          <c:val>
            <c:numRef>
              <c:f>Φύλλο1!$D$2:$D$18</c:f>
              <c:numCache>
                <c:formatCode>0.00%</c:formatCode>
                <c:ptCount val="17"/>
                <c:pt idx="0">
                  <c:v>0.43669099756690993</c:v>
                </c:pt>
                <c:pt idx="1">
                  <c:v>0.40109624375302272</c:v>
                </c:pt>
                <c:pt idx="2">
                  <c:v>0.37371735074626861</c:v>
                </c:pt>
                <c:pt idx="3">
                  <c:v>0.29557283693588882</c:v>
                </c:pt>
                <c:pt idx="4">
                  <c:v>0.47615739278721653</c:v>
                </c:pt>
                <c:pt idx="5">
                  <c:v>0.42865711429523484</c:v>
                </c:pt>
                <c:pt idx="6">
                  <c:v>0.34540298113705314</c:v>
                </c:pt>
                <c:pt idx="7">
                  <c:v>0.47624295860886606</c:v>
                </c:pt>
                <c:pt idx="8">
                  <c:v>0.41214639421708688</c:v>
                </c:pt>
                <c:pt idx="9">
                  <c:v>0.46867675261027064</c:v>
                </c:pt>
                <c:pt idx="10">
                  <c:v>0.38488333517637952</c:v>
                </c:pt>
                <c:pt idx="11">
                  <c:v>0.36787811458498654</c:v>
                </c:pt>
                <c:pt idx="12">
                  <c:v>0.4686498397435897</c:v>
                </c:pt>
                <c:pt idx="13">
                  <c:v>0.38506556367156564</c:v>
                </c:pt>
                <c:pt idx="14">
                  <c:v>0.45884464277052917</c:v>
                </c:pt>
                <c:pt idx="15">
                  <c:v>0.29226975447625175</c:v>
                </c:pt>
                <c:pt idx="16">
                  <c:v>0.16502541296060994</c:v>
                </c:pt>
              </c:numCache>
            </c:numRef>
          </c:val>
        </c:ser>
        <c:ser>
          <c:idx val="3"/>
          <c:order val="3"/>
          <c:tx>
            <c:strRef>
              <c:f>Φύλλο1!$E$1</c:f>
              <c:strCache>
                <c:ptCount val="1"/>
                <c:pt idx="0">
                  <c:v>Ποσότητα γυαλιού από κώδωνες (t)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Φύλλο1!$A$2:$A$18</c:f>
              <c:numCache>
                <c:formatCode>[$-408]mmm\-yy;@</c:formatCode>
                <c:ptCount val="17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  <c:pt idx="13">
                  <c:v>42614</c:v>
                </c:pt>
                <c:pt idx="14">
                  <c:v>42644</c:v>
                </c:pt>
                <c:pt idx="15">
                  <c:v>42675</c:v>
                </c:pt>
                <c:pt idx="16">
                  <c:v>42705</c:v>
                </c:pt>
              </c:numCache>
            </c:numRef>
          </c:cat>
          <c:val>
            <c:numRef>
              <c:f>Φύλλο1!$E$2:$E$18</c:f>
              <c:numCache>
                <c:formatCode>0.00</c:formatCode>
                <c:ptCount val="17"/>
                <c:pt idx="0">
                  <c:v>5</c:v>
                </c:pt>
                <c:pt idx="1">
                  <c:v>12.88</c:v>
                </c:pt>
                <c:pt idx="2">
                  <c:v>6.96</c:v>
                </c:pt>
                <c:pt idx="3">
                  <c:v>11.26</c:v>
                </c:pt>
                <c:pt idx="4">
                  <c:v>0</c:v>
                </c:pt>
                <c:pt idx="5">
                  <c:v>6.36</c:v>
                </c:pt>
                <c:pt idx="6">
                  <c:v>0</c:v>
                </c:pt>
                <c:pt idx="7">
                  <c:v>12.47</c:v>
                </c:pt>
                <c:pt idx="8">
                  <c:v>2.74</c:v>
                </c:pt>
                <c:pt idx="9">
                  <c:v>5.66</c:v>
                </c:pt>
                <c:pt idx="10">
                  <c:v>4.5599999999999996</c:v>
                </c:pt>
                <c:pt idx="11">
                  <c:v>11.67</c:v>
                </c:pt>
                <c:pt idx="12">
                  <c:v>4.1399999999999997</c:v>
                </c:pt>
                <c:pt idx="13">
                  <c:v>7.27</c:v>
                </c:pt>
                <c:pt idx="14">
                  <c:v>4.42</c:v>
                </c:pt>
                <c:pt idx="15">
                  <c:v>3.98</c:v>
                </c:pt>
                <c:pt idx="16">
                  <c:v>7.27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"/>
        <c:overlap val="100"/>
        <c:axId val="204293328"/>
        <c:axId val="204288848"/>
      </c:barChart>
      <c:dateAx>
        <c:axId val="204293328"/>
        <c:scaling>
          <c:orientation val="minMax"/>
        </c:scaling>
        <c:delete val="0"/>
        <c:axPos val="b"/>
        <c:numFmt formatCode="[$-408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4288848"/>
        <c:crosses val="autoZero"/>
        <c:auto val="1"/>
        <c:lblOffset val="100"/>
        <c:baseTimeUnit val="months"/>
      </c:dateAx>
      <c:valAx>
        <c:axId val="20428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l-GR"/>
          </a:p>
        </c:txPr>
        <c:crossAx val="20429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l-G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</xdr:colOff>
      <xdr:row>2</xdr:row>
      <xdr:rowOff>14286</xdr:rowOff>
    </xdr:from>
    <xdr:to>
      <xdr:col>18</xdr:col>
      <xdr:colOff>342900</xdr:colOff>
      <xdr:row>35</xdr:row>
      <xdr:rowOff>47625</xdr:rowOff>
    </xdr:to>
    <xdr:graphicFrame macro="">
      <xdr:nvGraphicFramePr>
        <xdr:cNvPr id="5" name="Γράφημα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zoomScale="87" zoomScaleNormal="87" workbookViewId="0">
      <selection activeCell="G2" sqref="G2"/>
    </sheetView>
  </sheetViews>
  <sheetFormatPr defaultRowHeight="15" x14ac:dyDescent="0.25"/>
  <cols>
    <col min="1" max="1" width="8.42578125" style="1" bestFit="1" customWidth="1"/>
    <col min="2" max="2" width="9.42578125" bestFit="1" customWidth="1"/>
    <col min="3" max="3" width="9" bestFit="1" customWidth="1"/>
    <col min="4" max="4" width="8" bestFit="1" customWidth="1"/>
    <col min="5" max="5" width="7.28515625" bestFit="1" customWidth="1"/>
    <col min="6" max="6" width="9.42578125" bestFit="1" customWidth="1"/>
    <col min="7" max="7" width="11.42578125" customWidth="1"/>
    <col min="8" max="8" width="11.85546875" customWidth="1"/>
    <col min="9" max="11" width="22" bestFit="1" customWidth="1"/>
    <col min="12" max="12" width="23" customWidth="1"/>
    <col min="13" max="13" width="26" customWidth="1"/>
  </cols>
  <sheetData>
    <row r="1" spans="1:13" ht="144" customHeight="1" x14ac:dyDescent="0.25">
      <c r="A1" s="29" t="s">
        <v>0</v>
      </c>
      <c r="B1" s="31" t="s">
        <v>1</v>
      </c>
      <c r="C1" s="30" t="s">
        <v>7</v>
      </c>
      <c r="D1" s="31" t="s">
        <v>2</v>
      </c>
      <c r="E1" s="30" t="s">
        <v>6</v>
      </c>
      <c r="F1" s="31" t="s">
        <v>12</v>
      </c>
      <c r="G1" s="30" t="s">
        <v>14</v>
      </c>
      <c r="H1" s="31" t="s">
        <v>13</v>
      </c>
      <c r="I1" s="3" t="s">
        <v>3</v>
      </c>
      <c r="J1" s="4" t="s">
        <v>4</v>
      </c>
      <c r="K1" s="3" t="s">
        <v>5</v>
      </c>
      <c r="L1" s="4" t="s">
        <v>8</v>
      </c>
      <c r="M1" s="3" t="s">
        <v>9</v>
      </c>
    </row>
    <row r="2" spans="1:13" x14ac:dyDescent="0.25">
      <c r="A2" s="25">
        <v>42217</v>
      </c>
      <c r="B2" s="12">
        <v>102.75</v>
      </c>
      <c r="C2" s="12">
        <v>44.87</v>
      </c>
      <c r="D2" s="13">
        <f>C2/B2</f>
        <v>0.43669099756690993</v>
      </c>
      <c r="E2" s="14">
        <v>5</v>
      </c>
      <c r="F2" s="32"/>
      <c r="G2" s="32"/>
      <c r="H2" s="32"/>
      <c r="I2" s="5">
        <f>MIN(D2:D30)</f>
        <v>0.16502541296060994</v>
      </c>
      <c r="J2" s="6">
        <f>MAX(D2:D30)</f>
        <v>0.47624295860886606</v>
      </c>
      <c r="K2" s="5">
        <f>AVERAGE(D2:D30)</f>
        <v>0.39041045212010178</v>
      </c>
      <c r="L2" s="7">
        <f>AVERAGE(B2:B30)</f>
        <v>175.81294117647062</v>
      </c>
      <c r="M2" s="8">
        <f>AVERAGE(E2:E30)</f>
        <v>6.2729411764705887</v>
      </c>
    </row>
    <row r="3" spans="1:13" x14ac:dyDescent="0.25">
      <c r="A3" s="25">
        <v>42248</v>
      </c>
      <c r="B3" s="12">
        <v>186.09</v>
      </c>
      <c r="C3" s="12">
        <v>74.64</v>
      </c>
      <c r="D3" s="13">
        <f t="shared" ref="D3:D18" si="0">C3/B3</f>
        <v>0.40109624375302272</v>
      </c>
      <c r="E3" s="14">
        <v>12.88</v>
      </c>
      <c r="F3" s="32"/>
      <c r="G3" s="32"/>
      <c r="H3" s="32"/>
      <c r="I3" s="9"/>
      <c r="J3" s="9"/>
      <c r="K3" s="9"/>
      <c r="L3" s="9"/>
      <c r="M3" s="9"/>
    </row>
    <row r="4" spans="1:13" x14ac:dyDescent="0.25">
      <c r="A4" s="25">
        <v>42278</v>
      </c>
      <c r="B4" s="12">
        <v>171.52</v>
      </c>
      <c r="C4" s="12">
        <v>64.099999999999994</v>
      </c>
      <c r="D4" s="13">
        <f t="shared" si="0"/>
        <v>0.37371735074626861</v>
      </c>
      <c r="E4" s="14">
        <v>6.96</v>
      </c>
      <c r="F4" s="32"/>
      <c r="G4" s="32"/>
      <c r="H4" s="32"/>
      <c r="I4" s="9"/>
      <c r="J4" s="9"/>
      <c r="K4" s="9"/>
      <c r="L4" s="9"/>
      <c r="M4" s="9"/>
    </row>
    <row r="5" spans="1:13" x14ac:dyDescent="0.25">
      <c r="A5" s="25">
        <v>42309</v>
      </c>
      <c r="B5" s="12">
        <v>163.31</v>
      </c>
      <c r="C5" s="12">
        <v>48.27</v>
      </c>
      <c r="D5" s="13">
        <f t="shared" si="0"/>
        <v>0.29557283693588882</v>
      </c>
      <c r="E5" s="14">
        <v>11.26</v>
      </c>
      <c r="F5" s="32"/>
      <c r="G5" s="32"/>
      <c r="H5" s="32"/>
      <c r="I5" s="9"/>
      <c r="J5" s="9"/>
      <c r="K5" s="9"/>
      <c r="L5" s="9"/>
      <c r="M5" s="9"/>
    </row>
    <row r="6" spans="1:13" x14ac:dyDescent="0.25">
      <c r="A6" s="25">
        <v>42339</v>
      </c>
      <c r="B6" s="12">
        <v>158.33000000000001</v>
      </c>
      <c r="C6" s="12">
        <v>75.39</v>
      </c>
      <c r="D6" s="13">
        <f t="shared" si="0"/>
        <v>0.47615739278721653</v>
      </c>
      <c r="E6" s="14">
        <v>0</v>
      </c>
      <c r="F6" s="32"/>
      <c r="G6" s="32"/>
      <c r="H6" s="32"/>
      <c r="I6" s="9"/>
      <c r="J6" s="9"/>
      <c r="K6" s="9"/>
      <c r="L6" s="9"/>
      <c r="M6" s="9"/>
    </row>
    <row r="7" spans="1:13" x14ac:dyDescent="0.25">
      <c r="A7" s="26">
        <v>42370</v>
      </c>
      <c r="B7" s="15">
        <v>150.05000000000001</v>
      </c>
      <c r="C7" s="15">
        <v>64.319999999999993</v>
      </c>
      <c r="D7" s="16">
        <f t="shared" si="0"/>
        <v>0.42865711429523484</v>
      </c>
      <c r="E7" s="17">
        <v>6.36</v>
      </c>
      <c r="F7" s="32"/>
      <c r="G7" s="32"/>
      <c r="H7" s="32"/>
      <c r="I7" s="9"/>
      <c r="J7" s="9"/>
      <c r="K7" s="9"/>
      <c r="L7" s="9"/>
      <c r="M7" s="9"/>
    </row>
    <row r="8" spans="1:13" x14ac:dyDescent="0.25">
      <c r="A8" s="26">
        <v>42401</v>
      </c>
      <c r="B8" s="15">
        <v>151.62</v>
      </c>
      <c r="C8" s="15">
        <v>52.37</v>
      </c>
      <c r="D8" s="16">
        <f t="shared" si="0"/>
        <v>0.34540298113705314</v>
      </c>
      <c r="E8" s="17">
        <v>0</v>
      </c>
      <c r="F8" s="32"/>
      <c r="G8" s="32"/>
      <c r="H8" s="32"/>
      <c r="I8" s="9"/>
      <c r="J8" s="9"/>
      <c r="K8" s="9"/>
      <c r="L8" s="9"/>
      <c r="M8" s="9"/>
    </row>
    <row r="9" spans="1:13" x14ac:dyDescent="0.25">
      <c r="A9" s="26">
        <v>42430</v>
      </c>
      <c r="B9" s="15">
        <v>163.32</v>
      </c>
      <c r="C9" s="15">
        <v>77.78</v>
      </c>
      <c r="D9" s="16">
        <f t="shared" si="0"/>
        <v>0.47624295860886606</v>
      </c>
      <c r="E9" s="17">
        <v>12.47</v>
      </c>
      <c r="F9" s="32"/>
      <c r="G9" s="32"/>
      <c r="H9" s="32"/>
      <c r="I9" s="9"/>
      <c r="J9" s="9"/>
      <c r="K9" s="9"/>
      <c r="L9" s="9"/>
      <c r="M9" s="9"/>
    </row>
    <row r="10" spans="1:13" x14ac:dyDescent="0.25">
      <c r="A10" s="26">
        <v>42461</v>
      </c>
      <c r="B10" s="15">
        <v>175.69</v>
      </c>
      <c r="C10" s="15">
        <v>72.41</v>
      </c>
      <c r="D10" s="16">
        <f t="shared" si="0"/>
        <v>0.41214639421708688</v>
      </c>
      <c r="E10" s="17">
        <v>2.74</v>
      </c>
      <c r="F10" s="32"/>
      <c r="G10" s="32"/>
      <c r="H10" s="32"/>
      <c r="I10" s="9"/>
      <c r="J10" s="9"/>
      <c r="K10" s="9"/>
      <c r="L10" s="9"/>
      <c r="M10" s="9"/>
    </row>
    <row r="11" spans="1:13" x14ac:dyDescent="0.25">
      <c r="A11" s="26">
        <v>42491</v>
      </c>
      <c r="B11" s="15">
        <v>187.72</v>
      </c>
      <c r="C11" s="15">
        <v>87.98</v>
      </c>
      <c r="D11" s="16">
        <f t="shared" si="0"/>
        <v>0.46867675261027064</v>
      </c>
      <c r="E11" s="17">
        <v>5.66</v>
      </c>
      <c r="F11" s="32"/>
      <c r="G11" s="32"/>
      <c r="H11" s="32"/>
      <c r="I11" s="9"/>
      <c r="J11" s="9"/>
      <c r="K11" s="9"/>
      <c r="L11" s="9"/>
      <c r="M11" s="9"/>
    </row>
    <row r="12" spans="1:13" x14ac:dyDescent="0.25">
      <c r="A12" s="26">
        <v>42522</v>
      </c>
      <c r="B12" s="15">
        <v>180.86</v>
      </c>
      <c r="C12" s="15">
        <v>69.61</v>
      </c>
      <c r="D12" s="16">
        <f t="shared" si="0"/>
        <v>0.38488333517637952</v>
      </c>
      <c r="E12" s="17">
        <v>4.5599999999999996</v>
      </c>
      <c r="F12" s="32"/>
      <c r="G12" s="32"/>
      <c r="H12" s="32"/>
      <c r="I12" s="9"/>
      <c r="J12" s="9"/>
      <c r="K12" s="9"/>
      <c r="L12" s="9"/>
      <c r="M12" s="9"/>
    </row>
    <row r="13" spans="1:13" x14ac:dyDescent="0.25">
      <c r="A13" s="26">
        <v>42552</v>
      </c>
      <c r="B13" s="15">
        <v>189.03</v>
      </c>
      <c r="C13" s="15">
        <v>69.540000000000006</v>
      </c>
      <c r="D13" s="16">
        <f t="shared" si="0"/>
        <v>0.36787811458498654</v>
      </c>
      <c r="E13" s="17">
        <v>11.67</v>
      </c>
      <c r="F13" s="32"/>
      <c r="G13" s="32"/>
      <c r="H13" s="32"/>
      <c r="I13" s="9"/>
      <c r="J13" s="9"/>
      <c r="K13" s="9"/>
      <c r="L13" s="9"/>
      <c r="M13" s="9"/>
    </row>
    <row r="14" spans="1:13" x14ac:dyDescent="0.25">
      <c r="A14" s="26">
        <v>42583</v>
      </c>
      <c r="B14" s="15">
        <v>199.68</v>
      </c>
      <c r="C14" s="15">
        <v>93.58</v>
      </c>
      <c r="D14" s="16">
        <f t="shared" si="0"/>
        <v>0.4686498397435897</v>
      </c>
      <c r="E14" s="17">
        <v>4.1399999999999997</v>
      </c>
      <c r="F14" s="32"/>
      <c r="G14" s="32"/>
      <c r="H14" s="32"/>
      <c r="I14" s="9"/>
      <c r="J14" s="9"/>
      <c r="K14" s="9"/>
      <c r="L14" s="9"/>
      <c r="M14" s="9"/>
    </row>
    <row r="15" spans="1:13" x14ac:dyDescent="0.25">
      <c r="A15" s="26">
        <v>42614</v>
      </c>
      <c r="B15" s="15">
        <v>227.26</v>
      </c>
      <c r="C15" s="15">
        <v>87.51</v>
      </c>
      <c r="D15" s="16">
        <f t="shared" si="0"/>
        <v>0.38506556367156564</v>
      </c>
      <c r="E15" s="17">
        <v>7.27</v>
      </c>
      <c r="F15" s="32"/>
      <c r="G15" s="32"/>
      <c r="H15" s="32"/>
      <c r="I15" s="9"/>
      <c r="J15" s="9"/>
      <c r="K15" s="9"/>
      <c r="L15" s="9"/>
      <c r="M15" s="9"/>
    </row>
    <row r="16" spans="1:13" x14ac:dyDescent="0.25">
      <c r="A16" s="26">
        <v>42644</v>
      </c>
      <c r="B16" s="15">
        <v>206.17</v>
      </c>
      <c r="C16" s="15">
        <v>94.6</v>
      </c>
      <c r="D16" s="16">
        <f t="shared" si="0"/>
        <v>0.45884464277052917</v>
      </c>
      <c r="E16" s="17">
        <v>4.42</v>
      </c>
      <c r="F16" s="32"/>
      <c r="G16" s="32"/>
      <c r="H16" s="32"/>
      <c r="I16" s="9"/>
      <c r="J16" s="9"/>
      <c r="K16" s="9"/>
      <c r="L16" s="9"/>
      <c r="M16" s="9"/>
    </row>
    <row r="17" spans="1:13" x14ac:dyDescent="0.25">
      <c r="A17" s="26">
        <v>42675</v>
      </c>
      <c r="B17" s="15">
        <v>186.54</v>
      </c>
      <c r="C17" s="15">
        <v>54.52</v>
      </c>
      <c r="D17" s="16">
        <f t="shared" si="0"/>
        <v>0.29226975447625175</v>
      </c>
      <c r="E17" s="17">
        <v>3.98</v>
      </c>
      <c r="F17" s="17">
        <v>2023.39</v>
      </c>
      <c r="G17" s="17">
        <f>F17*0.3985</f>
        <v>806.32091500000013</v>
      </c>
      <c r="H17" s="16">
        <f>(B17-C17)/G17</f>
        <v>0.16373133518432914</v>
      </c>
      <c r="I17" s="9"/>
      <c r="J17" s="9"/>
      <c r="K17" s="9"/>
      <c r="L17" s="9"/>
      <c r="M17" s="9"/>
    </row>
    <row r="18" spans="1:13" x14ac:dyDescent="0.25">
      <c r="A18" s="26">
        <v>42705</v>
      </c>
      <c r="B18" s="15">
        <v>188.88</v>
      </c>
      <c r="C18" s="15">
        <v>31.17</v>
      </c>
      <c r="D18" s="16">
        <f t="shared" si="0"/>
        <v>0.16502541296060994</v>
      </c>
      <c r="E18" s="17">
        <v>7.27</v>
      </c>
      <c r="F18" s="17">
        <v>1857.31</v>
      </c>
      <c r="G18" s="17">
        <f t="shared" ref="G18" si="1">F18*0.3985</f>
        <v>740.13803500000006</v>
      </c>
      <c r="H18" s="16">
        <f t="shared" ref="H18" si="2">(B18-C18)/G18</f>
        <v>0.21308187465328676</v>
      </c>
      <c r="I18" s="9"/>
      <c r="J18" s="9"/>
      <c r="K18" s="9"/>
      <c r="L18" s="9"/>
      <c r="M18" s="9"/>
    </row>
    <row r="19" spans="1:13" x14ac:dyDescent="0.25">
      <c r="A19" s="27">
        <v>42736</v>
      </c>
      <c r="B19" s="22"/>
      <c r="C19" s="22"/>
      <c r="D19" s="23"/>
      <c r="E19" s="24"/>
      <c r="F19" s="24"/>
      <c r="G19" s="24"/>
      <c r="H19" s="23"/>
      <c r="I19" s="9"/>
      <c r="J19" s="9"/>
      <c r="K19" s="9"/>
      <c r="L19" s="9"/>
      <c r="M19" s="9"/>
    </row>
    <row r="20" spans="1:13" x14ac:dyDescent="0.25">
      <c r="A20" s="27">
        <v>42767</v>
      </c>
      <c r="B20" s="22"/>
      <c r="C20" s="22"/>
      <c r="D20" s="23"/>
      <c r="E20" s="24"/>
      <c r="F20" s="24"/>
      <c r="G20" s="24"/>
      <c r="H20" s="23"/>
      <c r="I20" s="9"/>
      <c r="J20" s="9"/>
      <c r="K20" s="9"/>
      <c r="L20" s="9"/>
      <c r="M20" s="9"/>
    </row>
    <row r="21" spans="1:13" x14ac:dyDescent="0.25">
      <c r="A21" s="27">
        <v>42795</v>
      </c>
      <c r="B21" s="22"/>
      <c r="C21" s="22"/>
      <c r="D21" s="23"/>
      <c r="E21" s="24"/>
      <c r="F21" s="24"/>
      <c r="G21" s="24"/>
      <c r="H21" s="23"/>
      <c r="I21" s="9"/>
      <c r="J21" s="9"/>
      <c r="K21" s="9"/>
      <c r="L21" s="9"/>
      <c r="M21" s="9"/>
    </row>
    <row r="22" spans="1:13" x14ac:dyDescent="0.25">
      <c r="A22" s="27">
        <v>42826</v>
      </c>
      <c r="B22" s="22"/>
      <c r="C22" s="22"/>
      <c r="D22" s="23"/>
      <c r="E22" s="24"/>
      <c r="F22" s="24"/>
      <c r="G22" s="24"/>
      <c r="H22" s="23"/>
      <c r="I22" s="9"/>
      <c r="J22" s="9"/>
      <c r="K22" s="9"/>
      <c r="L22" s="9"/>
      <c r="M22" s="9"/>
    </row>
    <row r="23" spans="1:13" x14ac:dyDescent="0.25">
      <c r="A23" s="27">
        <v>42856</v>
      </c>
      <c r="B23" s="22"/>
      <c r="C23" s="22"/>
      <c r="D23" s="23"/>
      <c r="E23" s="24"/>
      <c r="F23" s="24"/>
      <c r="G23" s="24"/>
      <c r="H23" s="23"/>
      <c r="I23" s="9"/>
      <c r="J23" s="9"/>
      <c r="K23" s="9"/>
      <c r="L23" s="9"/>
      <c r="M23" s="9"/>
    </row>
    <row r="24" spans="1:13" x14ac:dyDescent="0.25">
      <c r="A24" s="27">
        <v>42887</v>
      </c>
      <c r="B24" s="22"/>
      <c r="C24" s="22"/>
      <c r="D24" s="23"/>
      <c r="E24" s="24"/>
      <c r="F24" s="24"/>
      <c r="G24" s="24"/>
      <c r="H24" s="23"/>
      <c r="I24" s="9"/>
      <c r="J24" s="9"/>
      <c r="K24" s="9"/>
      <c r="L24" s="9"/>
      <c r="M24" s="9"/>
    </row>
    <row r="25" spans="1:13" x14ac:dyDescent="0.25">
      <c r="A25" s="27">
        <v>42917</v>
      </c>
      <c r="B25" s="22"/>
      <c r="C25" s="22"/>
      <c r="D25" s="23"/>
      <c r="E25" s="24"/>
      <c r="F25" s="24"/>
      <c r="G25" s="24"/>
      <c r="H25" s="23"/>
      <c r="I25" s="9"/>
      <c r="J25" s="9"/>
      <c r="K25" s="9"/>
      <c r="L25" s="9"/>
      <c r="M25" s="9"/>
    </row>
    <row r="26" spans="1:13" x14ac:dyDescent="0.25">
      <c r="A26" s="27">
        <v>42948</v>
      </c>
      <c r="B26" s="22"/>
      <c r="C26" s="22"/>
      <c r="D26" s="23"/>
      <c r="E26" s="24"/>
      <c r="F26" s="24"/>
      <c r="G26" s="24"/>
      <c r="H26" s="23"/>
      <c r="I26" s="9"/>
      <c r="J26" s="9"/>
      <c r="K26" s="9"/>
      <c r="L26" s="9"/>
      <c r="M26" s="9"/>
    </row>
    <row r="27" spans="1:13" x14ac:dyDescent="0.25">
      <c r="A27" s="27">
        <v>42979</v>
      </c>
      <c r="B27" s="22"/>
      <c r="C27" s="22"/>
      <c r="D27" s="23"/>
      <c r="E27" s="24"/>
      <c r="F27" s="24"/>
      <c r="G27" s="24"/>
      <c r="H27" s="23"/>
      <c r="I27" s="9"/>
      <c r="J27" s="9"/>
      <c r="K27" s="9"/>
      <c r="L27" s="9"/>
      <c r="M27" s="9"/>
    </row>
    <row r="28" spans="1:13" x14ac:dyDescent="0.25">
      <c r="A28" s="27">
        <v>43009</v>
      </c>
      <c r="B28" s="22"/>
      <c r="C28" s="22"/>
      <c r="D28" s="23"/>
      <c r="E28" s="24"/>
      <c r="F28" s="24"/>
      <c r="G28" s="24"/>
      <c r="H28" s="23"/>
      <c r="I28" s="9"/>
      <c r="J28" s="9"/>
      <c r="K28" s="9"/>
      <c r="L28" s="9"/>
      <c r="M28" s="9"/>
    </row>
    <row r="29" spans="1:13" x14ac:dyDescent="0.25">
      <c r="A29" s="27">
        <v>43040</v>
      </c>
      <c r="B29" s="22"/>
      <c r="C29" s="22"/>
      <c r="D29" s="23"/>
      <c r="E29" s="24"/>
      <c r="F29" s="24"/>
      <c r="G29" s="24"/>
      <c r="H29" s="23"/>
      <c r="I29" s="9"/>
      <c r="J29" s="9"/>
      <c r="K29" s="9"/>
      <c r="L29" s="9"/>
      <c r="M29" s="9"/>
    </row>
    <row r="30" spans="1:13" x14ac:dyDescent="0.25">
      <c r="A30" s="27">
        <v>43070</v>
      </c>
      <c r="B30" s="22"/>
      <c r="C30" s="22"/>
      <c r="D30" s="23"/>
      <c r="E30" s="24"/>
      <c r="F30" s="24"/>
      <c r="G30" s="24"/>
      <c r="H30" s="23"/>
      <c r="I30" s="9"/>
      <c r="J30" s="9"/>
      <c r="K30" s="9"/>
      <c r="L30" s="9"/>
      <c r="M30" s="9"/>
    </row>
    <row r="31" spans="1:13" x14ac:dyDescent="0.25">
      <c r="A31" s="18" t="s">
        <v>10</v>
      </c>
      <c r="B31" s="19">
        <f>SUM(B2:B30)</f>
        <v>2988.8200000000006</v>
      </c>
      <c r="C31" s="19">
        <f>SUM(C2:C30)</f>
        <v>1162.6600000000001</v>
      </c>
      <c r="D31" s="20"/>
      <c r="E31" s="21">
        <f>SUM(E2:E30)</f>
        <v>106.64</v>
      </c>
      <c r="F31" s="21"/>
      <c r="G31" s="21"/>
      <c r="H31" s="21"/>
      <c r="I31" s="9"/>
      <c r="J31" s="9"/>
      <c r="K31" s="9"/>
      <c r="L31" s="9"/>
      <c r="M31" s="9"/>
    </row>
    <row r="32" spans="1:13" ht="30" customHeight="1" x14ac:dyDescent="0.25">
      <c r="A32" s="28"/>
      <c r="B32" s="11">
        <f>B31-C31</f>
        <v>1826.1600000000005</v>
      </c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3" ht="25.5" customHeight="1" x14ac:dyDescent="0.25">
      <c r="A33" s="33" t="s">
        <v>11</v>
      </c>
      <c r="B33" s="33"/>
      <c r="C33" s="2"/>
    </row>
  </sheetData>
  <mergeCells count="1">
    <mergeCell ref="A33:B33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2017-03-22T12:19:24Z</dcterms:modified>
</cp:coreProperties>
</file>