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430" tabRatio="601" activeTab="11"/>
  </bookViews>
  <sheets>
    <sheet name="ΙΑΝ" sheetId="1" r:id="rId1"/>
    <sheet name="ΦΕΒ" sheetId="2" r:id="rId2"/>
    <sheet name="ΜΑΡ" sheetId="3" r:id="rId3"/>
    <sheet name="ΑΠΡ" sheetId="4" r:id="rId4"/>
    <sheet name="ΜΑΙ" sheetId="5" r:id="rId5"/>
    <sheet name="ΙΟΥΝ" sheetId="6" r:id="rId6"/>
    <sheet name="ΙΟΥΛ" sheetId="7" r:id="rId7"/>
    <sheet name="ΑΥΓ" sheetId="8" r:id="rId8"/>
    <sheet name="ΣΕΠ" sheetId="9" r:id="rId9"/>
    <sheet name="ΟΚΤ" sheetId="10" r:id="rId10"/>
    <sheet name="ΝΟΕ" sheetId="11" r:id="rId11"/>
    <sheet name="ΔΕΚ" sheetId="12" r:id="rId12"/>
    <sheet name="Φύλλο1" sheetId="13" r:id="rId13"/>
  </sheets>
  <definedNames>
    <definedName name="_xlnm.Print_Area" localSheetId="2">'ΜΑΡ'!$A$1:$F$188</definedName>
    <definedName name="_xlnm.Print_Area" localSheetId="1">'ΦΕΒ'!$A$2:$F$188</definedName>
  </definedNames>
  <calcPr fullCalcOnLoad="1"/>
</workbook>
</file>

<file path=xl/sharedStrings.xml><?xml version="1.0" encoding="utf-8"?>
<sst xmlns="http://schemas.openxmlformats.org/spreadsheetml/2006/main" count="2622" uniqueCount="193">
  <si>
    <t>ΑΠΟΤΕΛΕΣΜΑ ΧΡΗΣΗΣ έλλειμμα (-) πλεόνασμα (+)</t>
  </si>
  <si>
    <t>ΧΡΗΜΑΤΟΔΟΤΗΣΗ</t>
  </si>
  <si>
    <t>Μεταβολή διαθεσίμων αύξηση (-) μείωση (+)</t>
  </si>
  <si>
    <t>Χρεόγραφα πλην μετοχών</t>
  </si>
  <si>
    <t xml:space="preserve">     Αγορές (-)</t>
  </si>
  <si>
    <t xml:space="preserve">     Πωλήσεις (+)</t>
  </si>
  <si>
    <t xml:space="preserve">     Χορηγήσεις (-)</t>
  </si>
  <si>
    <t xml:space="preserve">     Επιστροφές (+)</t>
  </si>
  <si>
    <t>Εκδόσεις χρέους</t>
  </si>
  <si>
    <t xml:space="preserve">     Δανεισμός (+)</t>
  </si>
  <si>
    <t xml:space="preserve">     Χρεολύσια (-)</t>
  </si>
  <si>
    <t xml:space="preserve">Διαφορά για συμφωνία </t>
  </si>
  <si>
    <t>Οριζόντιοι έλεγχοι</t>
  </si>
  <si>
    <t xml:space="preserve">Διαθέσιμα </t>
  </si>
  <si>
    <t>Δάνεια σε τρίτους</t>
  </si>
  <si>
    <t>Χρέος</t>
  </si>
  <si>
    <t>Κάθετος έλεγχος</t>
  </si>
  <si>
    <t>Χορηγήσεις δανείων σε τρίτους</t>
  </si>
  <si>
    <t>ΣΤΟΙΧΕΙΑ ΙΣΟΛΟΓΙΣΜΟΥ</t>
  </si>
  <si>
    <t>Μετοχές</t>
  </si>
  <si>
    <t xml:space="preserve">Δάνεια προς τρίτους </t>
  </si>
  <si>
    <t>Δάνεια από πιστωτικά ιδρύματα και Οργανισμούς</t>
  </si>
  <si>
    <t>Εκ των οποίων σε καθυστέρηση 90+ ημερών από την ημερομηνία υποχρέωσης εξόφλησης</t>
  </si>
  <si>
    <t>Τόκοι κεφαλαίων</t>
  </si>
  <si>
    <t>ΕΣΟΔΑ</t>
  </si>
  <si>
    <t>Ασφαλιστικές εισφορές</t>
  </si>
  <si>
    <t>Τόκοι</t>
  </si>
  <si>
    <t>Επιχορηγήσεις από Τακτ. Προϋπ/σμό</t>
  </si>
  <si>
    <t>Επιχορηγήσεις από ΠΔΕ</t>
  </si>
  <si>
    <t>Λοιπά έσοδα</t>
  </si>
  <si>
    <t>ΕΞΟΔΑ</t>
  </si>
  <si>
    <t>Αμοιβές προσωπικού</t>
  </si>
  <si>
    <t>Συντάξεις</t>
  </si>
  <si>
    <t>Δαπάνες για επενδύσεις</t>
  </si>
  <si>
    <t>Λοιπά έξοδα</t>
  </si>
  <si>
    <t>ΕΠΙΧΟΡΗΓΗΣΕΙΣ</t>
  </si>
  <si>
    <t>Επιχορηγήσεις από τον Τακτικό Κρατικό Προϋπολογισμό.</t>
  </si>
  <si>
    <t>ΦΟΡΟΙ – ΤΕΛΗ ΚΑΙ ΔΙΚΑΙΩΜΑΤΑ ΥΠΕΡ Ν.Π.Δ.Δ.</t>
  </si>
  <si>
    <t>ΑΣΦΑΛΙΣΤΙΚΕΣ ΕΙΣΦΟΡΕΣ.</t>
  </si>
  <si>
    <t>ΕΣΟΔΑ ΑΠΟ ΤΗΝ ΕΠΙΧΕΙΡΗΜΑΤΙΚΗ ΔΡΑΣΤΗΡΙΟΤΗΤΑ ΤΟΥ Ν.Π.Δ.Δ.</t>
  </si>
  <si>
    <t>Έσοδα από εκποίηση κ.λπ. κινητών αξιών.</t>
  </si>
  <si>
    <t>Έσοδα υπέρ ΟΑΠ/ΔΕΗ</t>
  </si>
  <si>
    <t>ΠΡΟΣΑΥΞΗΣΕΙΣ, ΠΡΟΣΤΙΜΑ, ΧΡΗΜΑΤΙΚΕΣ ΠΟΙΝΕΣ ΚΑΙ ΠΑΡΑΒΟΛΑ.</t>
  </si>
  <si>
    <t>ΛΟΙΠΑ ΕΣΟΔΑ.</t>
  </si>
  <si>
    <t>ΕΚΤΑΚΤΑ ΕΣΟΔΑ.</t>
  </si>
  <si>
    <t>Επιχορηγήσεις.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</si>
  <si>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</si>
  <si>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</si>
  <si>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</si>
  <si>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</si>
  <si>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</si>
  <si>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από δάνεια.</t>
  </si>
  <si>
    <t>Έσοδα προερχόμενα από επιστροφή χορηγηθέντων δανείων</t>
  </si>
  <si>
    <t>ΕΣΟΔΑ ΑΠΟ ΕΠΙΧΟΡΗΓΗΣΕΙΣ κ.λπ. ΓΙΑ ΕΠΕΝΔΥΣΕΙΣ.</t>
  </si>
  <si>
    <t>9100+9200</t>
  </si>
  <si>
    <t>Επιχορηγήσεις από τον Τακτικό Προϋπολογισμό για επενδύσεις.</t>
  </si>
  <si>
    <t>9300+9400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</si>
  <si>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</si>
  <si>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</si>
  <si>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</si>
  <si>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Έσοδα από δάνεια που χορηγήθηκαν για επενδύσεις. (Παθητικό)</t>
  </si>
  <si>
    <t>Λοιπά έσοδα για επενδύσεις.</t>
  </si>
  <si>
    <r>
      <t xml:space="preserve">ΣΥΝΟΛΟ ΕΣΟΔΩΝ </t>
    </r>
    <r>
      <rPr>
        <sz val="10"/>
        <color indexed="10"/>
        <rFont val="Arial"/>
        <family val="2"/>
      </rPr>
      <t>(0000+1000+2000+3000+4000+5000+6000+7000+8000+9000)</t>
    </r>
  </si>
  <si>
    <t>Πληρωμές για υπηρεσίες.</t>
  </si>
  <si>
    <t>0100+0200</t>
  </si>
  <si>
    <t>Αμοιβές υπαλλήλων, εργατοτεχνικού και λοιπού προσωπικού.</t>
  </si>
  <si>
    <t>Εργοδοτικές εισφορές για την κοινωνική ασφάλιση.</t>
  </si>
  <si>
    <t>Ασφαλιστικές παροχές.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</si>
  <si>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</si>
  <si>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</si>
  <si>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</si>
  <si>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</si>
  <si>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ΠΛΗΡΩΜΕΣ ΓΙΑ ΤΗΝ ΠΡΟΜΗΘΕΙΑ ΚΑΤΑΝΑΛΩΤΙΚΩΝ ΑΓΑΘΩΝ.</t>
  </si>
  <si>
    <t>ΠΛΗΡΩΜΕΣ ΓΙΑ ΜΕΤΑΒΙΒΑΣΗ ΕΙΣΟΔΗΜΑΤΩΝ ΣΕ ΤΡΙΤΟΥΣ.</t>
  </si>
  <si>
    <t>ΠΛΗΡΩΜΕΣ ΑΝΤΙΚΡΙΖΟΜΕΝΕΣ ΑΠΟ ΠΡΑΓΜΑΤΟΠΟΙΟΥΜΕΝΑ ΕΣΟΔΑ.</t>
  </si>
  <si>
    <t>ΔΙΑΦΟΡΕΣ ΣΥΝΘΕΤΟΥ ΠΕΡΙΕΧΟΜΕΝΟΥ ΔΑΠΑΝΕΣ Ν.Π.Δ.Δ. ΠΟΥ ΔΕΝ ΕΧΟΥΝ ΕΝΤΑΧΘΕΙ ΣΕ ΚΑΠΟΙΑ ΑΠΟ ΤΙΣ ΓΕΝΙΚΕΣ ΚΑΤΗΓΟΡΙΕΣ ΤΟΥ ΚΩΔΙΚΑ.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</si>
  <si>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</si>
  <si>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</si>
  <si>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</si>
  <si>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</si>
  <si>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</si>
  <si>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</si>
  <si>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</si>
  <si>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Επενδύσεις εκτελούμενες μέσω του Τακτικού Κρατικού Προϋπολογισμού.</t>
  </si>
  <si>
    <t>Επενδύσεις εκτελούμενες μέσω του Προϋπολογισμού Δημοσίων Επενδύσεων.</t>
  </si>
  <si>
    <t>Αγορά Αξιών.</t>
  </si>
  <si>
    <t>Λοιπές επενδύσεις.</t>
  </si>
  <si>
    <r>
      <t xml:space="preserve">ΣΥΝΟΛΟ ΕΞΟΔΩΝ </t>
    </r>
    <r>
      <rPr>
        <sz val="10"/>
        <color indexed="10"/>
        <rFont val="Arial"/>
        <family val="2"/>
      </rPr>
      <t>(0000+1000+2000+3000+4000+6000+7000+9000)</t>
    </r>
  </si>
  <si>
    <t>2120+2130</t>
  </si>
  <si>
    <t>3110+3120+3130</t>
  </si>
  <si>
    <t>Έσοδα από Προσόδους Κινητών Αξιών</t>
  </si>
  <si>
    <t>Φόροι</t>
  </si>
  <si>
    <t>Εισφορές εργοδότη</t>
  </si>
  <si>
    <t>Eισφορές ασφαλισμένων</t>
  </si>
  <si>
    <t xml:space="preserve"> Έσοδα υπέρ Δημοσίου και Τρίτων</t>
  </si>
  <si>
    <t xml:space="preserve">Υγιειονομικό και φαρμακευτικό υλικό  </t>
  </si>
  <si>
    <t xml:space="preserve"> </t>
  </si>
  <si>
    <t>ποσά σε ευρώ (χωρίς δεκαδικά)</t>
  </si>
  <si>
    <t xml:space="preserve">ΠΡΟΫΠΟΛΟΓΙΣΜΟΣ ΕΤΟΥΣ </t>
  </si>
  <si>
    <t>ΜΗΝΑΣ ΑΝΑΦΟΡΑΣ</t>
  </si>
  <si>
    <t>ΠΕΡΙΟΔΟΣ</t>
  </si>
  <si>
    <t xml:space="preserve">   ΠΕΡΙΓΡΑΦΗ </t>
  </si>
  <si>
    <t>Ι.</t>
  </si>
  <si>
    <t>ΙΙ.</t>
  </si>
  <si>
    <t>ΙΙΙ.</t>
  </si>
  <si>
    <t>IV.</t>
  </si>
  <si>
    <t>ΚΩΔΙΚΟΣ</t>
  </si>
  <si>
    <t>ΠΕΡΙΓΡΑΦΗ</t>
  </si>
  <si>
    <t>Έσοδα από προσφορά υγιεινομικών υπηρεσιων προερχόμενα από Κράτος, ΝΠΔΔ, Κοιν. Ασφάλιση</t>
  </si>
  <si>
    <t>ΠΙΝΑΚΑΣ Α</t>
  </si>
  <si>
    <t>ΠΙΝΑΚΑΣ Β</t>
  </si>
  <si>
    <t>Έσοδα από εκποίηση μετοχών, λοιπών συμμετοχών και αμοιβαίων κεφαλαίων</t>
  </si>
  <si>
    <t>Έσοδα από εκποίηση λοιπών κινητών αξιών (ομόλογα εταιρειών, τραπεζών κλπ)</t>
  </si>
  <si>
    <t>ΠΡΟΗΓΟΥΜΕΝΟΣ ΤΟΥ ΜΗΝΑ ΑΝΑΦΟΡΑΣ</t>
  </si>
  <si>
    <t>ΤΕΛΟΣ ΠΡΟΗΓΟΥΜΕΝΟΥ ΕΤΟΥΣ</t>
  </si>
  <si>
    <r>
      <t xml:space="preserve">ΠΙΝΑΚΑΣ Γ </t>
    </r>
    <r>
      <rPr>
        <sz val="12"/>
        <color indexed="12"/>
        <rFont val="Arial"/>
        <family val="2"/>
      </rPr>
      <t>(Δεν συμπληρώνεται. Υπολογίζεται αυτόματα)</t>
    </r>
  </si>
  <si>
    <t>χρηματοοικονομικά έσοδα</t>
  </si>
  <si>
    <t>χρηματοοικονομικά έξοδα</t>
  </si>
  <si>
    <t>μετοχές, λοιπές συμμετοχές και αμοιβαία κεφάλαια</t>
  </si>
  <si>
    <t>λοιπές κινητές αξίες (ομόλογα εταιρειών, τραπεζών κλπ)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</si>
  <si>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</si>
  <si>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</si>
  <si>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</si>
  <si>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</si>
  <si>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</si>
  <si>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</si>
  <si>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</si>
  <si>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</si>
  <si>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ο Πρόεδρος / Διοικητής</t>
  </si>
  <si>
    <r>
      <t xml:space="preserve">ΜΗΝΙΑΙΟ ΔΕΛΤΙΟ 1 </t>
    </r>
    <r>
      <rPr>
        <sz val="14"/>
        <rFont val="Arial"/>
        <family val="2"/>
      </rPr>
      <t>(για ΝΠΔΔ)</t>
    </r>
  </si>
  <si>
    <t>ΑΠΟΘΕΜΑΤΙΚΟ</t>
  </si>
  <si>
    <t>ΣΥΝΟΛΟ ΕΞΟΔΩΝ ΧΩΡΙΣ ΑΠΟΘΕΜΑΤΙΚΟ (ΓΙΑ ΑΠΟΛΟΓΙΣΤΙΚΑ)</t>
  </si>
  <si>
    <t>ΙΑΝΟΥΑΡΙΟΣ έως και ΜΗΝΑ ΑΝΑΦΟΡΑΣ</t>
  </si>
  <si>
    <t>Εκκρεμείς υποχρεώσεις (α+β)</t>
  </si>
  <si>
    <t>α) Εκκρεμείς υποχρεώσεις σε φορείς εκτός Γεν. Κυβέρ.</t>
  </si>
  <si>
    <t>β) Εκκρεμείς υποχρεώσεις σε φορείς της Γεν. Κυβέρνησης</t>
  </si>
  <si>
    <t>(αρχικός + μεταβολές έως και το μήνα αναφοράς)</t>
  </si>
  <si>
    <t>διαφορά για συμφωνία συνόλου εξόδων</t>
  </si>
  <si>
    <t>διαφορά για συμφωνία συνόλου εσόδων</t>
  </si>
  <si>
    <t>διαφορά για συμφωνία εσόδου 3350</t>
  </si>
  <si>
    <t>διαφορά για συμφωνία εσόδου 8435</t>
  </si>
  <si>
    <t>διαφορά για συμφωνία εσόδου  6435</t>
  </si>
  <si>
    <t>διαφορά για συμφωνία εξόδου 9850</t>
  </si>
  <si>
    <t>διαφορά για συμφωνία εσόδου 7000</t>
  </si>
  <si>
    <t>διαφορά για συμφωνία εσόδου 8700</t>
  </si>
  <si>
    <t>διαφορά για συμφωνία εξόδυ 6100</t>
  </si>
  <si>
    <t>διαφορά για συμφωνία εσόδου 9000</t>
  </si>
  <si>
    <t xml:space="preserve">Α.Φ.Μ.: </t>
  </si>
  <si>
    <t>Έτος :</t>
  </si>
  <si>
    <t>Εποπτεύον Υπουργείο :</t>
  </si>
  <si>
    <t>Επωνυμία Φορέα :</t>
  </si>
  <si>
    <t>Μήνας Αναφοράς :</t>
  </si>
  <si>
    <t>Εκ των οποίων Έσοδα από εκποίηση τίτλων ελλην.δημοσίου (έντοκα γραμμάτια και ομόλογα)</t>
  </si>
  <si>
    <t>Εκ των οποίων τίτλοι ελλην.δημοσίου (έντοκα γραμμάτια και ομόλογα)</t>
  </si>
  <si>
    <t>Ημερομηνία</t>
  </si>
  <si>
    <t xml:space="preserve">ο προϊστάμενος Οικονομικής Υπηρεσίας </t>
  </si>
  <si>
    <t>ο υπεύθυνος υπάλληλος</t>
  </si>
  <si>
    <t>ΑΥΓΟΥΣΤΟΣ</t>
  </si>
  <si>
    <t>ΣΕΠΤΕΜΒΡΙΟΣ</t>
  </si>
  <si>
    <r>
      <t xml:space="preserve">(αρχικός + μεταβολές έως και το μήνα αναφοράς) </t>
    </r>
    <r>
      <rPr>
        <i/>
        <sz val="10"/>
        <color indexed="12"/>
        <rFont val="Arial"/>
        <family val="2"/>
      </rPr>
      <t>[ενημερώνεται μόνο αν υπάρχουν τροποποιήσεις]</t>
    </r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</si>
  <si>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</si>
  <si>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</si>
  <si>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</si>
  <si>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</si>
  <si>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</si>
  <si>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</si>
  <si>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</si>
  <si>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</si>
  <si>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</si>
  <si>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</si>
  <si>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ΠΡΟΥΠΟΛΟΓΙΣΜΟΣ ΕΤΟΥΣ</t>
  </si>
  <si>
    <t>ΙΑΝΟΥΑΡΙΟΣ ΕΩΣ ΜΗΝΑ ΑΝΑΦΟΡΑΣ</t>
  </si>
  <si>
    <t>ΑΦΜ</t>
  </si>
  <si>
    <t xml:space="preserve">ΕΠΩΝΥΜΙΑ </t>
  </si>
  <si>
    <t>ΜΑΡΙΑ ΜΩΫΣΙΔΟΥ</t>
  </si>
  <si>
    <t>ΜΑΡΙΑ ΜΩΥΣΙΔΟΥ</t>
  </si>
  <si>
    <t>ΣΥΛΒΑΝΑ ΚΑΡΑΣΑΒΒΙΔΟΥ</t>
  </si>
  <si>
    <t>ΚΕΝΤΡΟ ΚΟΙΝΩΝΙΚΗΣ ΠΡΟΝΟΙΑΣ ΠΕΡΙΦΕΡΕΙΑΣ ΚΕΝΤΡΙΚΗΣ ΜΑΚΕΔΟΝΙΑΣ</t>
  </si>
  <si>
    <t>Η Πρόεδρος του ΔΣ</t>
  </si>
  <si>
    <t>H Πρόεδρος του ΔΣ</t>
  </si>
  <si>
    <t>ΕΡΓΑΣΙΑΣ, ΚΟΙΝΩΝΙΚΗΣ ΑΣΦΑΛΙΣΗΣ ΚΑΙ ΚΟΙΝΩΝΙΚΗΣ ΑΛΛΗΛΕΓΓΥΗΣ</t>
  </si>
  <si>
    <t>ΙΑΝΟΥΑΡΙΟΣ 2016</t>
  </si>
  <si>
    <t>ΦΕΒΡΟΥΑΡΙΟΣ 2016</t>
  </si>
  <si>
    <t>ΜΑΡΤΙΟΣ 2016</t>
  </si>
  <si>
    <t>ΑΠΡΙΛΙΟΣ 2016</t>
  </si>
  <si>
    <t>ΜΑΪΟΣ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</si>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</sst>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##0"/>
    <numFmt numFmtId="169" formatCode="0000"/>
    <numFmt numFmtId="170" formatCode="_-* #,##0.00\ _Δ_ρ_χ_-;\-* #,##0.00\ _Δ_ρ_χ_-;_-* &quot;-&quot;??\ _Δ_ρ_χ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\ &quot;Δρχ&quot;_-;\-* #,##0\ &quot;Δρχ&quot;_-;_-* &quot;-&quot;\ &quot;Δρχ&quot;_-;_-@_-"/>
    <numFmt numFmtId="174" formatCode="[$-408]d\ mmmm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double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1" applyNumberFormat="0" applyAlignment="0" applyProtection="0"/>
  </cellStyleXfs>
  <cellXfs count="2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2" fillId="0" borderId="10" xfId="0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 applyProtection="1">
      <alignment horizontal="left" vertical="center" indent="2"/>
      <protection/>
    </xf>
    <xf numFmtId="0" fontId="8" fillId="0" borderId="11" xfId="0" applyFont="1" applyFill="1" applyBorder="1" applyAlignment="1" applyProtection="1">
      <alignment horizontal="left" vertical="center" wrapText="1" indent="1"/>
      <protection/>
    </xf>
    <xf numFmtId="3" fontId="8" fillId="0" borderId="12" xfId="0" applyNumberFormat="1" applyFont="1" applyFill="1" applyBorder="1" applyAlignment="1" applyProtection="1">
      <alignment horizontal="right" vertical="center" indent="1"/>
      <protection/>
    </xf>
    <xf numFmtId="3" fontId="8" fillId="0" borderId="13" xfId="0" applyNumberFormat="1" applyFont="1" applyFill="1" applyBorder="1" applyAlignment="1" applyProtection="1">
      <alignment horizontal="right" vertical="center" indent="1"/>
      <protection/>
    </xf>
    <xf numFmtId="0" fontId="9" fillId="0" borderId="10" xfId="0" applyFont="1" applyFill="1" applyBorder="1" applyAlignment="1" applyProtection="1">
      <alignment horizontal="left" vertical="center" indent="2"/>
      <protection/>
    </xf>
    <xf numFmtId="0" fontId="8" fillId="0" borderId="11" xfId="0" applyFont="1" applyFill="1" applyBorder="1" applyAlignment="1" applyProtection="1">
      <alignment horizontal="right" vertical="center" wrapText="1" indent="1"/>
      <protection/>
    </xf>
    <xf numFmtId="0" fontId="8" fillId="0" borderId="14" xfId="0" applyFont="1" applyFill="1" applyBorder="1" applyAlignment="1" applyProtection="1">
      <alignment horizontal="left" vertical="center" indent="2"/>
      <protection/>
    </xf>
    <xf numFmtId="0" fontId="8" fillId="0" borderId="15" xfId="0" applyFont="1" applyFill="1" applyBorder="1" applyAlignment="1" applyProtection="1">
      <alignment horizontal="right" vertical="center" wrapText="1" indent="1"/>
      <protection/>
    </xf>
    <xf numFmtId="3" fontId="8" fillId="0" borderId="16" xfId="0" applyNumberFormat="1" applyFont="1" applyFill="1" applyBorder="1" applyAlignment="1" applyProtection="1">
      <alignment horizontal="right" vertical="center" indent="1"/>
      <protection/>
    </xf>
    <xf numFmtId="3" fontId="8" fillId="0" borderId="17" xfId="0" applyNumberFormat="1" applyFont="1" applyFill="1" applyBorder="1" applyAlignment="1" applyProtection="1">
      <alignment horizontal="right" vertical="center" indent="1"/>
      <protection/>
    </xf>
    <xf numFmtId="0" fontId="12" fillId="0" borderId="18" xfId="0" applyFont="1" applyFill="1" applyBorder="1" applyAlignment="1" applyProtection="1">
      <alignment horizontal="left" vertical="center" indent="2"/>
      <protection/>
    </xf>
    <xf numFmtId="0" fontId="8" fillId="0" borderId="19" xfId="0" applyFont="1" applyFill="1" applyBorder="1" applyAlignment="1" applyProtection="1">
      <alignment horizontal="left" vertical="center" indent="2"/>
      <protection/>
    </xf>
    <xf numFmtId="0" fontId="12" fillId="0" borderId="20" xfId="0" applyFont="1" applyFill="1" applyBorder="1" applyAlignment="1" applyProtection="1">
      <alignment horizontal="left" vertical="center" wrapText="1" indent="1"/>
      <protection/>
    </xf>
    <xf numFmtId="0" fontId="9" fillId="0" borderId="11" xfId="0" applyFont="1" applyFill="1" applyBorder="1" applyAlignment="1" applyProtection="1">
      <alignment horizontal="left" vertical="center" wrapText="1" indent="1"/>
      <protection/>
    </xf>
    <xf numFmtId="0" fontId="8" fillId="0" borderId="21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9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9" fontId="4" fillId="33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9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5" xfId="0" applyNumberFormat="1" applyFont="1" applyFill="1" applyBorder="1" applyAlignment="1" applyProtection="1">
      <alignment horizontal="right" vertical="center" wrapText="1" indent="1"/>
      <protection/>
    </xf>
    <xf numFmtId="3" fontId="13" fillId="33" borderId="24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6" xfId="0" applyNumberFormat="1" applyFont="1" applyBorder="1" applyAlignment="1" applyProtection="1">
      <alignment horizontal="right" vertical="center" wrapText="1" indent="1"/>
      <protection/>
    </xf>
    <xf numFmtId="3" fontId="0" fillId="0" borderId="12" xfId="0" applyNumberFormat="1" applyFont="1" applyBorder="1" applyAlignment="1" applyProtection="1">
      <alignment horizontal="right" vertical="center" wrapText="1" indent="1"/>
      <protection/>
    </xf>
    <xf numFmtId="3" fontId="0" fillId="0" borderId="16" xfId="0" applyNumberFormat="1" applyFont="1" applyBorder="1" applyAlignment="1" applyProtection="1">
      <alignment horizontal="right" vertical="center" wrapText="1" indent="1"/>
      <protection/>
    </xf>
    <xf numFmtId="3" fontId="6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12" xfId="0" applyNumberFormat="1" applyFont="1" applyBorder="1" applyAlignment="1" applyProtection="1">
      <alignment horizontal="right" vertical="center" wrapText="1" indent="1"/>
      <protection/>
    </xf>
    <xf numFmtId="3" fontId="13" fillId="33" borderId="29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2" xfId="0" applyNumberFormat="1" applyFont="1" applyBorder="1" applyAlignment="1" applyProtection="1">
      <alignment horizontal="right" vertical="center" wrapText="1" indent="1"/>
      <protection/>
    </xf>
    <xf numFmtId="3" fontId="14" fillId="0" borderId="16" xfId="0" applyNumberFormat="1" applyFont="1" applyBorder="1" applyAlignment="1" applyProtection="1">
      <alignment horizontal="right" vertical="center" wrapText="1" indent="1"/>
      <protection/>
    </xf>
    <xf numFmtId="3" fontId="13" fillId="33" borderId="30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31" xfId="0" applyNumberFormat="1" applyFont="1" applyBorder="1" applyAlignment="1" applyProtection="1">
      <alignment horizontal="right" vertical="center" wrapText="1" indent="1"/>
      <protection/>
    </xf>
    <xf numFmtId="3" fontId="13" fillId="33" borderId="3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6" xfId="0" applyFont="1" applyFill="1" applyBorder="1" applyAlignment="1">
      <alignment horizontal="left" vertical="center" textRotation="90" wrapText="1"/>
    </xf>
    <xf numFmtId="0" fontId="15" fillId="0" borderId="0" xfId="0" applyFont="1" applyAlignment="1">
      <alignment/>
    </xf>
    <xf numFmtId="169" fontId="13" fillId="33" borderId="23" xfId="0" applyNumberFormat="1" applyFont="1" applyFill="1" applyBorder="1" applyAlignment="1">
      <alignment horizontal="center" vertical="top" wrapText="1"/>
    </xf>
    <xf numFmtId="169" fontId="4" fillId="0" borderId="23" xfId="0" applyNumberFormat="1" applyFont="1" applyBorder="1" applyAlignment="1">
      <alignment horizontal="center" vertical="top" wrapText="1"/>
    </xf>
    <xf numFmtId="169" fontId="0" fillId="0" borderId="23" xfId="0" applyNumberFormat="1" applyFont="1" applyBorder="1" applyAlignment="1">
      <alignment horizontal="center" vertical="top" wrapText="1"/>
    </xf>
    <xf numFmtId="169" fontId="14" fillId="0" borderId="23" xfId="0" applyNumberFormat="1" applyFont="1" applyBorder="1" applyAlignment="1">
      <alignment horizontal="center" vertical="top" wrapText="1"/>
    </xf>
    <xf numFmtId="169" fontId="0" fillId="0" borderId="23" xfId="0" applyNumberFormat="1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0" fillId="0" borderId="17" xfId="0" applyFont="1" applyBorder="1" applyAlignment="1">
      <alignment horizontal="left" vertical="center" textRotation="90" wrapText="1"/>
    </xf>
    <xf numFmtId="0" fontId="0" fillId="0" borderId="17" xfId="0" applyFont="1" applyBorder="1" applyAlignment="1">
      <alignment horizontal="left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14" fillId="0" borderId="17" xfId="0" applyFont="1" applyBorder="1" applyAlignment="1">
      <alignment horizontal="left" vertical="center" textRotation="90" wrapText="1"/>
    </xf>
    <xf numFmtId="0" fontId="15" fillId="0" borderId="17" xfId="0" applyFont="1" applyBorder="1" applyAlignment="1">
      <alignment horizontal="left" vertical="center" textRotation="90" wrapText="1"/>
    </xf>
    <xf numFmtId="0" fontId="5" fillId="0" borderId="17" xfId="0" applyFont="1" applyFill="1" applyBorder="1" applyAlignment="1">
      <alignment horizontal="left" vertical="center" textRotation="90" wrapText="1"/>
    </xf>
    <xf numFmtId="0" fontId="6" fillId="0" borderId="17" xfId="0" applyFont="1" applyFill="1" applyBorder="1" applyAlignment="1">
      <alignment horizontal="left" vertical="center" textRotation="90" wrapText="1"/>
    </xf>
    <xf numFmtId="0" fontId="0" fillId="0" borderId="17" xfId="0" applyFont="1" applyFill="1" applyBorder="1" applyAlignment="1">
      <alignment horizontal="left" vertical="center" textRotation="90" wrapText="1"/>
    </xf>
    <xf numFmtId="0" fontId="7" fillId="0" borderId="17" xfId="0" applyFont="1" applyFill="1" applyBorder="1" applyAlignment="1">
      <alignment horizontal="left" vertical="center" textRotation="90" wrapText="1"/>
    </xf>
    <xf numFmtId="3" fontId="12" fillId="0" borderId="18" xfId="0" applyNumberFormat="1" applyFont="1" applyFill="1" applyBorder="1" applyAlignment="1" applyProtection="1">
      <alignment horizontal="right" vertical="center" wrapText="1" indent="3"/>
      <protection/>
    </xf>
    <xf numFmtId="3" fontId="12" fillId="0" borderId="23" xfId="0" applyNumberFormat="1" applyFont="1" applyFill="1" applyBorder="1" applyAlignment="1" applyProtection="1">
      <alignment horizontal="right" vertical="center" wrapText="1" indent="3"/>
      <protection/>
    </xf>
    <xf numFmtId="3" fontId="12" fillId="0" borderId="24" xfId="0" applyNumberFormat="1" applyFont="1" applyFill="1" applyBorder="1" applyAlignment="1" applyProtection="1">
      <alignment horizontal="right" vertical="center" wrapText="1" indent="3"/>
      <protection/>
    </xf>
    <xf numFmtId="3" fontId="8" fillId="0" borderId="10" xfId="0" applyNumberFormat="1" applyFont="1" applyFill="1" applyBorder="1" applyAlignment="1" applyProtection="1">
      <alignment horizontal="right" vertical="center" wrapText="1" indent="3"/>
      <protection/>
    </xf>
    <xf numFmtId="3" fontId="8" fillId="0" borderId="13" xfId="0" applyNumberFormat="1" applyFont="1" applyFill="1" applyBorder="1" applyAlignment="1" applyProtection="1">
      <alignment horizontal="right" vertical="center" wrapText="1" indent="3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3"/>
      <protection/>
    </xf>
    <xf numFmtId="3" fontId="12" fillId="0" borderId="10" xfId="0" applyNumberFormat="1" applyFont="1" applyFill="1" applyBorder="1" applyAlignment="1" applyProtection="1">
      <alignment horizontal="right" vertical="center" wrapText="1" indent="3"/>
      <protection/>
    </xf>
    <xf numFmtId="3" fontId="12" fillId="0" borderId="13" xfId="0" applyNumberFormat="1" applyFont="1" applyFill="1" applyBorder="1" applyAlignment="1" applyProtection="1">
      <alignment horizontal="right" vertical="center" wrapText="1" indent="3"/>
      <protection/>
    </xf>
    <xf numFmtId="3" fontId="12" fillId="0" borderId="12" xfId="0" applyNumberFormat="1" applyFont="1" applyFill="1" applyBorder="1" applyAlignment="1" applyProtection="1">
      <alignment horizontal="right" vertical="center" wrapText="1" indent="3"/>
      <protection/>
    </xf>
    <xf numFmtId="3" fontId="9" fillId="0" borderId="10" xfId="0" applyNumberFormat="1" applyFont="1" applyFill="1" applyBorder="1" applyAlignment="1" applyProtection="1">
      <alignment horizontal="right" vertical="center" wrapText="1" indent="3"/>
      <protection/>
    </xf>
    <xf numFmtId="3" fontId="9" fillId="0" borderId="13" xfId="0" applyNumberFormat="1" applyFont="1" applyFill="1" applyBorder="1" applyAlignment="1" applyProtection="1">
      <alignment horizontal="right" vertical="center" wrapText="1" indent="3"/>
      <protection/>
    </xf>
    <xf numFmtId="3" fontId="9" fillId="0" borderId="12" xfId="0" applyNumberFormat="1" applyFont="1" applyFill="1" applyBorder="1" applyAlignment="1" applyProtection="1">
      <alignment horizontal="right" vertical="center" wrapText="1" indent="3"/>
      <protection/>
    </xf>
    <xf numFmtId="0" fontId="0" fillId="35" borderId="18" xfId="0" applyFill="1" applyBorder="1" applyAlignment="1">
      <alignment/>
    </xf>
    <xf numFmtId="0" fontId="0" fillId="35" borderId="23" xfId="0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169" fontId="13" fillId="33" borderId="18" xfId="0" applyNumberFormat="1" applyFont="1" applyFill="1" applyBorder="1" applyAlignment="1" applyProtection="1">
      <alignment horizontal="center" vertical="top" wrapText="1"/>
      <protection/>
    </xf>
    <xf numFmtId="0" fontId="13" fillId="33" borderId="24" xfId="0" applyFont="1" applyFill="1" applyBorder="1" applyAlignment="1" applyProtection="1">
      <alignment horizontal="left" vertical="center" wrapText="1" indent="1"/>
      <protection/>
    </xf>
    <xf numFmtId="169" fontId="4" fillId="0" borderId="14" xfId="0" applyNumberFormat="1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9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left" vertical="center" wrapText="1" indent="1"/>
      <protection/>
    </xf>
    <xf numFmtId="169" fontId="0" fillId="0" borderId="14" xfId="0" applyNumberFormat="1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0" fillId="0" borderId="12" xfId="0" applyFont="1" applyBorder="1" applyAlignment="1" applyProtection="1">
      <alignment horizontal="left" vertical="center" wrapText="1" indent="1"/>
      <protection/>
    </xf>
    <xf numFmtId="169" fontId="14" fillId="0" borderId="10" xfId="0" applyNumberFormat="1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left" vertical="center" wrapText="1" indent="2"/>
      <protection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/>
      <protection/>
    </xf>
    <xf numFmtId="169" fontId="0" fillId="0" borderId="14" xfId="0" applyNumberFormat="1" applyFont="1" applyBorder="1" applyAlignment="1" applyProtection="1">
      <alignment horizontal="center" vertical="top" wrapText="1"/>
      <protection/>
    </xf>
    <xf numFmtId="169" fontId="13" fillId="33" borderId="33" xfId="0" applyNumberFormat="1" applyFont="1" applyFill="1" applyBorder="1" applyAlignment="1" applyProtection="1">
      <alignment horizontal="center" vertical="top" wrapText="1"/>
      <protection/>
    </xf>
    <xf numFmtId="0" fontId="13" fillId="33" borderId="29" xfId="0" applyFont="1" applyFill="1" applyBorder="1" applyAlignment="1" applyProtection="1">
      <alignment horizontal="left" vertical="center" wrapText="1" indent="1"/>
      <protection/>
    </xf>
    <xf numFmtId="169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center" wrapText="1" indent="1"/>
      <protection/>
    </xf>
    <xf numFmtId="3" fontId="0" fillId="0" borderId="0" xfId="0" applyNumberFormat="1" applyAlignment="1" applyProtection="1">
      <alignment/>
      <protection/>
    </xf>
    <xf numFmtId="169" fontId="14" fillId="0" borderId="14" xfId="0" applyNumberFormat="1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horizontal="left" vertical="center" wrapText="1" indent="1"/>
      <protection/>
    </xf>
    <xf numFmtId="169" fontId="13" fillId="33" borderId="34" xfId="0" applyNumberFormat="1" applyFont="1" applyFill="1" applyBorder="1" applyAlignment="1" applyProtection="1">
      <alignment horizontal="center" vertical="top" wrapText="1"/>
      <protection/>
    </xf>
    <xf numFmtId="0" fontId="13" fillId="33" borderId="30" xfId="0" applyFont="1" applyFill="1" applyBorder="1" applyAlignment="1" applyProtection="1">
      <alignment horizontal="left" vertical="center" wrapText="1" indent="1"/>
      <protection/>
    </xf>
    <xf numFmtId="169" fontId="0" fillId="0" borderId="35" xfId="0" applyNumberFormat="1" applyFont="1" applyBorder="1" applyAlignment="1" applyProtection="1">
      <alignment horizontal="center" vertical="top" wrapText="1"/>
      <protection/>
    </xf>
    <xf numFmtId="0" fontId="0" fillId="0" borderId="31" xfId="0" applyFont="1" applyBorder="1" applyAlignment="1" applyProtection="1">
      <alignment horizontal="left" vertical="center" wrapText="1" indent="1"/>
      <protection/>
    </xf>
    <xf numFmtId="169" fontId="0" fillId="0" borderId="36" xfId="0" applyNumberFormat="1" applyFont="1" applyBorder="1" applyAlignment="1" applyProtection="1">
      <alignment horizontal="center" vertical="top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3" fontId="15" fillId="0" borderId="37" xfId="0" applyNumberFormat="1" applyFont="1" applyBorder="1" applyAlignment="1" applyProtection="1">
      <alignment horizontal="right" vertical="center" wrapText="1" indent="1"/>
      <protection/>
    </xf>
    <xf numFmtId="3" fontId="15" fillId="0" borderId="38" xfId="0" applyNumberFormat="1" applyFont="1" applyBorder="1" applyAlignment="1" applyProtection="1">
      <alignment horizontal="right" vertical="center" wrapText="1" indent="1"/>
      <protection/>
    </xf>
    <xf numFmtId="3" fontId="15" fillId="0" borderId="32" xfId="0" applyNumberFormat="1" applyFont="1" applyBorder="1" applyAlignment="1" applyProtection="1">
      <alignment horizontal="right" vertical="center" wrapText="1" indent="1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3" fontId="0" fillId="0" borderId="0" xfId="0" applyNumberFormat="1" applyFont="1" applyAlignment="1" applyProtection="1">
      <alignment horizontal="right" vertical="top" inden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0" fillId="0" borderId="16" xfId="0" applyFont="1" applyBorder="1" applyAlignment="1" applyProtection="1">
      <alignment horizontal="left" vertical="center" wrapText="1" indent="1"/>
      <protection/>
    </xf>
    <xf numFmtId="169" fontId="13" fillId="33" borderId="36" xfId="0" applyNumberFormat="1" applyFont="1" applyFill="1" applyBorder="1" applyAlignment="1" applyProtection="1">
      <alignment horizontal="center" vertical="top" wrapText="1"/>
      <protection/>
    </xf>
    <xf numFmtId="0" fontId="13" fillId="33" borderId="32" xfId="0" applyFont="1" applyFill="1" applyBorder="1" applyAlignment="1" applyProtection="1">
      <alignment horizontal="left" vertical="center" wrapText="1" indent="1"/>
      <protection/>
    </xf>
    <xf numFmtId="16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right" vertical="top" inden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 horizontal="right" vertical="top" indent="1"/>
      <protection/>
    </xf>
    <xf numFmtId="0" fontId="0" fillId="0" borderId="0" xfId="0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34" borderId="36" xfId="0" applyFill="1" applyBorder="1" applyAlignment="1" applyProtection="1">
      <alignment wrapText="1"/>
      <protection/>
    </xf>
    <xf numFmtId="0" fontId="0" fillId="34" borderId="32" xfId="0" applyFill="1" applyBorder="1" applyAlignment="1" applyProtection="1">
      <alignment wrapText="1"/>
      <protection/>
    </xf>
    <xf numFmtId="14" fontId="4" fillId="34" borderId="37" xfId="0" applyNumberFormat="1" applyFont="1" applyFill="1" applyBorder="1" applyAlignment="1" applyProtection="1">
      <alignment horizontal="center" vertical="center" wrapText="1"/>
      <protection/>
    </xf>
    <xf numFmtId="14" fontId="4" fillId="34" borderId="38" xfId="0" applyNumberFormat="1" applyFont="1" applyFill="1" applyBorder="1" applyAlignment="1" applyProtection="1">
      <alignment horizontal="center" vertical="center" wrapText="1"/>
      <protection/>
    </xf>
    <xf numFmtId="3" fontId="4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 wrapText="1" indent="1"/>
      <protection/>
    </xf>
    <xf numFmtId="3" fontId="5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2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 indent="2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3" fontId="0" fillId="0" borderId="0" xfId="0" applyNumberFormat="1" applyFont="1" applyBorder="1" applyAlignment="1" applyProtection="1">
      <alignment horizontal="right" vertical="top" indent="1"/>
      <protection/>
    </xf>
    <xf numFmtId="0" fontId="7" fillId="33" borderId="0" xfId="0" applyFont="1" applyFill="1" applyBorder="1" applyAlignment="1" applyProtection="1">
      <alignment horizontal="left" vertical="center" indent="2"/>
      <protection/>
    </xf>
    <xf numFmtId="0" fontId="7" fillId="33" borderId="0" xfId="0" applyFont="1" applyFill="1" applyBorder="1" applyAlignment="1" applyProtection="1">
      <alignment horizontal="left" vertical="center" wrapText="1" indent="2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3" fontId="0" fillId="33" borderId="0" xfId="0" applyNumberFormat="1" applyFont="1" applyFill="1" applyBorder="1" applyAlignment="1" applyProtection="1">
      <alignment horizontal="right" vertical="top" inden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 wrapText="1" indent="1"/>
      <protection/>
    </xf>
    <xf numFmtId="0" fontId="14" fillId="33" borderId="0" xfId="0" applyFont="1" applyFill="1" applyBorder="1" applyAlignment="1" applyProtection="1">
      <alignment horizontal="left" vertical="center" indent="2"/>
      <protection/>
    </xf>
    <xf numFmtId="0" fontId="14" fillId="33" borderId="0" xfId="0" applyFont="1" applyFill="1" applyBorder="1" applyAlignment="1" applyProtection="1">
      <alignment horizontal="left" vertical="center" wrapText="1" indent="2"/>
      <protection/>
    </xf>
    <xf numFmtId="3" fontId="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3" fontId="13" fillId="33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33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Border="1" applyAlignment="1" applyProtection="1">
      <alignment horizontal="right" vertical="center" wrapText="1" indent="1"/>
      <protection locked="0"/>
    </xf>
    <xf numFmtId="3" fontId="4" fillId="0" borderId="17" xfId="0" applyNumberFormat="1" applyFont="1" applyBorder="1" applyAlignment="1" applyProtection="1">
      <alignment horizontal="right" vertical="center" wrapText="1" indent="1"/>
      <protection locked="0"/>
    </xf>
    <xf numFmtId="3" fontId="0" fillId="0" borderId="28" xfId="0" applyNumberFormat="1" applyFont="1" applyBorder="1" applyAlignment="1" applyProtection="1">
      <alignment horizontal="right" vertical="center" wrapText="1" indent="1"/>
      <protection locked="0"/>
    </xf>
    <xf numFmtId="3" fontId="0" fillId="0" borderId="13" xfId="0" applyNumberFormat="1" applyFont="1" applyBorder="1" applyAlignment="1" applyProtection="1">
      <alignment horizontal="right" vertical="center" wrapText="1" indent="1"/>
      <protection locked="0"/>
    </xf>
    <xf numFmtId="3" fontId="0" fillId="0" borderId="25" xfId="0" applyNumberFormat="1" applyFont="1" applyBorder="1" applyAlignment="1" applyProtection="1">
      <alignment horizontal="right" vertical="center" wrapText="1" indent="1"/>
      <protection locked="0"/>
    </xf>
    <xf numFmtId="3" fontId="0" fillId="0" borderId="17" xfId="0" applyNumberFormat="1" applyFont="1" applyBorder="1" applyAlignment="1" applyProtection="1">
      <alignment horizontal="right" vertical="center" wrapText="1" indent="1"/>
      <protection locked="0"/>
    </xf>
    <xf numFmtId="3" fontId="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8" xfId="0" applyNumberFormat="1" applyFont="1" applyBorder="1" applyAlignment="1" applyProtection="1">
      <alignment horizontal="right" vertical="center" wrapText="1" indent="1"/>
      <protection locked="0"/>
    </xf>
    <xf numFmtId="3" fontId="14" fillId="0" borderId="13" xfId="0" applyNumberFormat="1" applyFont="1" applyBorder="1" applyAlignment="1" applyProtection="1">
      <alignment horizontal="right" vertical="center" wrapText="1" indent="1"/>
      <protection locked="0"/>
    </xf>
    <xf numFmtId="3" fontId="13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8" xfId="0" applyNumberFormat="1" applyFont="1" applyBorder="1" applyAlignment="1" applyProtection="1">
      <alignment horizontal="right" vertical="center" wrapText="1" indent="1"/>
      <protection locked="0"/>
    </xf>
    <xf numFmtId="3" fontId="4" fillId="0" borderId="13" xfId="0" applyNumberFormat="1" applyFont="1" applyBorder="1" applyAlignment="1" applyProtection="1">
      <alignment horizontal="right" vertical="center" wrapText="1" indent="1"/>
      <protection locked="0"/>
    </xf>
    <xf numFmtId="3" fontId="14" fillId="0" borderId="25" xfId="0" applyNumberFormat="1" applyFont="1" applyBorder="1" applyAlignment="1" applyProtection="1">
      <alignment horizontal="right" vertical="center" wrapText="1" indent="1"/>
      <protection locked="0"/>
    </xf>
    <xf numFmtId="3" fontId="14" fillId="0" borderId="17" xfId="0" applyNumberFormat="1" applyFont="1" applyBorder="1" applyAlignment="1" applyProtection="1">
      <alignment horizontal="right" vertical="center" wrapText="1" indent="1"/>
      <protection locked="0"/>
    </xf>
    <xf numFmtId="3" fontId="13" fillId="33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33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2" xfId="0" applyNumberFormat="1" applyFont="1" applyBorder="1" applyAlignment="1" applyProtection="1">
      <alignment horizontal="right" vertical="center" wrapText="1" indent="1"/>
      <protection locked="0"/>
    </xf>
    <xf numFmtId="3" fontId="0" fillId="0" borderId="43" xfId="0" applyNumberFormat="1" applyFont="1" applyBorder="1" applyAlignment="1" applyProtection="1">
      <alignment horizontal="right" vertical="center" wrapText="1" indent="1"/>
      <protection locked="0"/>
    </xf>
    <xf numFmtId="3" fontId="13" fillId="33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33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2" xfId="0" applyNumberFormat="1" applyFont="1" applyBorder="1" applyAlignment="1" applyProtection="1">
      <alignment horizontal="right" vertical="top" inden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3" fontId="15" fillId="0" borderId="38" xfId="0" applyNumberFormat="1" applyFont="1" applyBorder="1" applyAlignment="1">
      <alignment horizontal="right" vertical="center" wrapText="1" indent="1"/>
    </xf>
    <xf numFmtId="4" fontId="13" fillId="0" borderId="0" xfId="0" applyNumberFormat="1" applyFont="1" applyFill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33" borderId="44" xfId="0" applyNumberFormat="1" applyFont="1" applyFill="1" applyBorder="1" applyAlignment="1" applyProtection="1">
      <alignment horizontal="right" vertical="center" wrapText="1" indent="1"/>
      <protection/>
    </xf>
    <xf numFmtId="3" fontId="13" fillId="33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169" fontId="21" fillId="0" borderId="0" xfId="0" applyNumberFormat="1" applyFont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8"/>
  <sheetViews>
    <sheetView zoomScalePageLayoutView="0" workbookViewId="0" topLeftCell="A99">
      <selection activeCell="E123" sqref="E123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">
        <v>180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">
        <v>177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201"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163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39" thickBot="1">
      <c r="B17" s="254"/>
      <c r="C17" s="256"/>
      <c r="D17" s="37" t="s">
        <v>136</v>
      </c>
      <c r="E17" s="38" t="s">
        <v>181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/>
      <c r="F18" s="54">
        <f>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 aca="true" t="shared" si="0" ref="F19:F64">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/>
      <c r="F20" s="54">
        <f t="shared" si="0"/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 t="shared" si="0"/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/>
      <c r="F22" s="54">
        <f t="shared" si="0"/>
        <v>0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 t="shared" si="0"/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/>
      <c r="F24" s="57">
        <f t="shared" si="0"/>
        <v>0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33314.7</v>
      </c>
      <c r="F25" s="54">
        <f t="shared" si="0"/>
        <v>33314.7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 t="shared" si="0"/>
        <v>0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 t="shared" si="0"/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 t="shared" si="0"/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 t="shared" si="0"/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 t="shared" si="0"/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 t="shared" si="0"/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3.43</v>
      </c>
      <c r="F32" s="56">
        <f t="shared" si="0"/>
        <v>3.43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26"/>
      <c r="F33" s="57">
        <f t="shared" si="0"/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48"/>
      <c r="F34" s="247">
        <f t="shared" si="0"/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20">
        <v>150</v>
      </c>
      <c r="F35" s="54">
        <f t="shared" si="0"/>
        <v>150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/>
      <c r="F36" s="55">
        <f t="shared" si="0"/>
        <v>0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 t="shared" si="0"/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 t="shared" si="0"/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 t="shared" si="0"/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 t="shared" si="0"/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 t="shared" si="0"/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 t="shared" si="0"/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 t="shared" si="0"/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 t="shared" si="0"/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/>
      <c r="F45" s="54">
        <f t="shared" si="0"/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 t="shared" si="0"/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 t="shared" si="0"/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/>
      <c r="F48" s="63">
        <f t="shared" si="0"/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 t="shared" si="0"/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 t="shared" si="0"/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 t="shared" si="0"/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 t="shared" si="0"/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 t="shared" si="0"/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 t="shared" si="0"/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 t="shared" si="0"/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 t="shared" si="0"/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 t="shared" si="0"/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 t="shared" si="0"/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/>
      <c r="F59" s="54">
        <f t="shared" si="0"/>
        <v>0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 t="shared" si="0"/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 t="shared" si="0"/>
        <v>0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 t="shared" si="0"/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 t="shared" si="0"/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 t="shared" si="0"/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244">
        <f>E18+E20+E22+E25+E34+E35+E37+E45+E48+E59</f>
        <v>33464.7</v>
      </c>
      <c r="F65" s="146">
        <f>F18+F20+F22+F25+F34+F35+F37+F45+F48+F59</f>
        <v>33464.7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39" thickBot="1">
      <c r="B71" s="254"/>
      <c r="C71" s="256"/>
      <c r="D71" s="37" t="s">
        <v>136</v>
      </c>
      <c r="E71" s="38" t="s">
        <v>181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184678.4</v>
      </c>
      <c r="F72" s="54">
        <f>E72</f>
        <v>184678.4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36608.88</v>
      </c>
      <c r="F73" s="61">
        <f aca="true" t="shared" si="1" ref="F73:F99">E73</f>
        <v>36608.88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16731.74</v>
      </c>
      <c r="F74" s="56">
        <f t="shared" si="1"/>
        <v>16731.74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2352.52</v>
      </c>
      <c r="F75" s="61">
        <f t="shared" si="1"/>
        <v>2352.52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 t="shared" si="1"/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 t="shared" si="1"/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2352.52</v>
      </c>
      <c r="F78" s="56">
        <f t="shared" si="1"/>
        <v>2352.52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 t="shared" si="1"/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148580.02</v>
      </c>
      <c r="F80" s="54">
        <f t="shared" si="1"/>
        <v>148580.02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76214.14</v>
      </c>
      <c r="F81" s="57">
        <f t="shared" si="1"/>
        <v>76214.14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/>
      <c r="F82" s="67">
        <f t="shared" si="1"/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/>
      <c r="F83" s="67">
        <f t="shared" si="1"/>
        <v>0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/>
      <c r="F84" s="67">
        <f t="shared" si="1"/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/>
      <c r="F85" s="54">
        <f t="shared" si="1"/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 t="shared" si="1"/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 t="shared" si="1"/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 t="shared" si="1"/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 t="shared" si="1"/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100.03</v>
      </c>
      <c r="F90" s="67">
        <f t="shared" si="1"/>
        <v>100.03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/>
      <c r="F91" s="54">
        <f t="shared" si="1"/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 t="shared" si="1"/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 t="shared" si="1"/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 t="shared" si="1"/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 t="shared" si="1"/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 t="shared" si="1"/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 t="shared" si="1"/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 t="shared" si="1"/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 t="shared" si="1"/>
        <v>0</v>
      </c>
    </row>
    <row r="100" spans="2:7" ht="27" thickBot="1" thickTop="1">
      <c r="B100" s="142"/>
      <c r="C100" s="143" t="s">
        <v>87</v>
      </c>
      <c r="D100" s="144">
        <v>5972000</v>
      </c>
      <c r="E100" s="244">
        <f>E91+E90+E85+E84+E83+E82+E80+E72+E99</f>
        <v>333358.44999999995</v>
      </c>
      <c r="F100" s="146">
        <f>F91+F90+F85+F84+F83+F82+F80+F72+F99</f>
        <v>333358.44999999995</v>
      </c>
      <c r="G100" s="26"/>
    </row>
    <row r="101" spans="2:7" ht="27" thickBot="1" thickTop="1">
      <c r="B101" s="142"/>
      <c r="C101" s="143" t="s">
        <v>131</v>
      </c>
      <c r="D101" s="144"/>
      <c r="E101" s="244">
        <f>E100-E99</f>
        <v>333358.44999999995</v>
      </c>
      <c r="F101" s="146">
        <f>F100-F99</f>
        <v>333358.44999999995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2804109</v>
      </c>
      <c r="F109" s="172">
        <f>F110+F111+F112</f>
        <v>2504215.6500000004</v>
      </c>
      <c r="G109" s="26"/>
    </row>
    <row r="110" spans="2:7" ht="12.75">
      <c r="B110" s="173"/>
      <c r="C110" s="174" t="s">
        <v>121</v>
      </c>
      <c r="D110" s="210"/>
      <c r="E110" s="50">
        <f>D110</f>
        <v>0</v>
      </c>
      <c r="F110" s="236"/>
      <c r="G110" s="26"/>
    </row>
    <row r="111" spans="2:7" ht="12.75">
      <c r="B111" s="173"/>
      <c r="C111" s="174" t="s">
        <v>122</v>
      </c>
      <c r="D111" s="210">
        <v>92698.41</v>
      </c>
      <c r="E111" s="50">
        <f>D111</f>
        <v>92698.41</v>
      </c>
      <c r="F111" s="236">
        <v>92698.41</v>
      </c>
      <c r="G111" s="26"/>
    </row>
    <row r="112" spans="2:7" ht="12.75">
      <c r="B112" s="173"/>
      <c r="C112" s="174" t="s">
        <v>123</v>
      </c>
      <c r="D112" s="210">
        <v>2711410.59</v>
      </c>
      <c r="E112" s="50">
        <f>D112</f>
        <v>2711410.59</v>
      </c>
      <c r="F112" s="236">
        <v>2411517.24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210"/>
      <c r="E114" s="50">
        <f>D114</f>
        <v>0</v>
      </c>
      <c r="F114" s="236"/>
      <c r="G114" s="26"/>
    </row>
    <row r="115" spans="2:7" ht="12.75">
      <c r="B115" s="173"/>
      <c r="C115" s="174" t="s">
        <v>126</v>
      </c>
      <c r="D115" s="210"/>
      <c r="E115" s="50">
        <f>D115</f>
        <v>0</v>
      </c>
      <c r="F115" s="236"/>
      <c r="G115" s="26"/>
    </row>
    <row r="116" spans="2:7" ht="12.75">
      <c r="B116" s="173"/>
      <c r="C116" s="174" t="s">
        <v>127</v>
      </c>
      <c r="D116" s="210"/>
      <c r="E116" s="50">
        <f>D116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233"/>
      <c r="E117" s="51">
        <f>D117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233"/>
      <c r="E118" s="51">
        <f>D118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299507.39</v>
      </c>
      <c r="F119" s="72">
        <f>F120+F122</f>
        <v>97299.91</v>
      </c>
      <c r="G119" s="26"/>
    </row>
    <row r="120" spans="2:7" ht="12.75">
      <c r="B120" s="173"/>
      <c r="C120" s="174" t="s">
        <v>134</v>
      </c>
      <c r="D120" s="210">
        <v>299507.39</v>
      </c>
      <c r="E120" s="50">
        <f>D120</f>
        <v>299507.39</v>
      </c>
      <c r="F120" s="236">
        <v>97299.91</v>
      </c>
      <c r="G120" s="26"/>
    </row>
    <row r="121" spans="2:7" ht="25.5">
      <c r="B121" s="178"/>
      <c r="C121" s="179" t="s">
        <v>22</v>
      </c>
      <c r="D121" s="234"/>
      <c r="E121" s="52">
        <f>D121</f>
        <v>0</v>
      </c>
      <c r="F121" s="238"/>
      <c r="G121" s="26"/>
    </row>
    <row r="122" spans="2:7" ht="12.75">
      <c r="B122" s="173"/>
      <c r="C122" s="174" t="s">
        <v>135</v>
      </c>
      <c r="D122" s="210"/>
      <c r="E122" s="50">
        <f>D122</f>
        <v>0</v>
      </c>
      <c r="F122" s="236"/>
      <c r="G122" s="26"/>
    </row>
    <row r="123" spans="2:7" ht="26.25" thickBot="1">
      <c r="B123" s="180"/>
      <c r="C123" s="181" t="s">
        <v>22</v>
      </c>
      <c r="D123" s="235"/>
      <c r="E123" s="53">
        <f>D123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42401</v>
      </c>
      <c r="C127" s="240">
        <v>42401</v>
      </c>
      <c r="D127" s="188"/>
      <c r="E127" s="258">
        <v>42401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33464.7</v>
      </c>
      <c r="F137" s="99">
        <f>SUM(F138:F142)</f>
        <v>33464.7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0</v>
      </c>
      <c r="F138" s="102">
        <f>F22</f>
        <v>0</v>
      </c>
    </row>
    <row r="139" spans="2:6" ht="12.75">
      <c r="B139" s="4"/>
      <c r="C139" s="5" t="s">
        <v>26</v>
      </c>
      <c r="D139" s="100">
        <v>25000</v>
      </c>
      <c r="E139" s="101">
        <f>E32+E44+E55</f>
        <v>3.43</v>
      </c>
      <c r="F139" s="102">
        <f>F32+F44+F55</f>
        <v>3.43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0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33461.27</v>
      </c>
      <c r="F142" s="102">
        <f>(F18-F19)+F20+(F25-F28-F29-F30-F31-F32)+F34+F35+(F37-F39-F41-F42-F43-F44)+(F45-F46-F47)+(F48-F50-F52-F53-F54-F55-F57-F58)+(F59-F60-F61-F63)</f>
        <v>33461.27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333358.45</v>
      </c>
      <c r="F143" s="105">
        <f>SUM(F144:F148)</f>
        <v>333358.45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53340.619999999995</v>
      </c>
      <c r="F144" s="102">
        <f>F73+F74</f>
        <v>53340.619999999995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280017.83</v>
      </c>
      <c r="F148" s="102">
        <f>F72-F73-F74-F76-F77+F80+F82+F83+F84+(F85-F87-F88-F89)+F90</f>
        <v>280017.83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-299893.75</v>
      </c>
      <c r="F149" s="105">
        <f>F137-F143</f>
        <v>-299893.75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299893.75</v>
      </c>
      <c r="F150" s="105">
        <f>-F149</f>
        <v>299893.75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299893.3499999996</v>
      </c>
      <c r="F151" s="102">
        <f>-(F109-D109)</f>
        <v>299893.3499999996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0.40000000037252903</v>
      </c>
      <c r="F164" s="108">
        <f>F150-F152-F155-F158-F161-F151</f>
        <v>0.40000000037252903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-0.40000000037252903</v>
      </c>
      <c r="F167" s="6">
        <f>D109+F65-F101-F109</f>
        <v>-0.40000000037252903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v>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E130:F130"/>
    <mergeCell ref="E127:F127"/>
    <mergeCell ref="E128:F128"/>
    <mergeCell ref="B2:F2"/>
    <mergeCell ref="E126:F126"/>
    <mergeCell ref="E129:F129"/>
    <mergeCell ref="B135:B136"/>
    <mergeCell ref="C135:C136"/>
    <mergeCell ref="B16:B17"/>
    <mergeCell ref="C16:C17"/>
    <mergeCell ref="B70:B71"/>
    <mergeCell ref="C70:C71"/>
  </mergeCells>
  <printOptions/>
  <pageMargins left="0.7480314960629921" right="0.7480314960629921" top="0.984251968503937" bottom="0.3937007874015748" header="0.5118110236220472" footer="0.5118110236220472"/>
  <pageSetup fitToHeight="0" fitToWidth="1" horizontalDpi="300" verticalDpi="300" orientation="portrait" paperSize="9" scale="59" r:id="rId1"/>
  <headerFooter alignWithMargins="0">
    <oddFooter>&amp;CΣελίδα &amp;P από &amp;N</oddFooter>
  </headerFooter>
  <rowBreaks count="2" manualBreakCount="2">
    <brk id="66" max="255" man="1"/>
    <brk id="1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72">
      <selection activeCell="D100" sqref="D100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ΣΕΠ!C4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ΣΕΠ!C6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ΣΕΠ!F8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160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190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35620.72</v>
      </c>
      <c r="F18" s="54">
        <f>ΣΕΠ!F18+ΟΚΤ!E18</f>
        <v>504999.25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>
        <v>35620.72</v>
      </c>
      <c r="F19" s="55">
        <f>ΣΕΠ!F19+ΟΚΤ!E19</f>
        <v>504999.25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ΣΕΠ!F20+ΟΚΤ!E20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ΣΕΠ!F21+ΟΚΤ!E21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ΣΕΠ!F22+ΟΚΤ!E22</f>
        <v>1120.0500000000002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ΣΕΠ!F23+ΟΚΤ!E23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ΣΕΠ!F24+ΟΚΤ!E24</f>
        <v>1120.0500000000002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644824.1</v>
      </c>
      <c r="F25" s="54">
        <f>ΣΕΠ!F25+ΟΚΤ!E25</f>
        <v>2093171.31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>
        <v>626565.62</v>
      </c>
      <c r="F26" s="56">
        <f>ΣΕΠ!F26+ΟΚΤ!E26</f>
        <v>1631735.44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ΣΕΠ!F27+ΟΚΤ!E27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ΣΕΠ!F28+ΟΚΤ!E28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ΣΕΠ!F29+ΟΚΤ!E29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ΣΕΠ!F30+ΟΚΤ!E30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ΣΕΠ!F31+ΟΚΤ!E31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0</v>
      </c>
      <c r="F32" s="56">
        <f>ΣΕΠ!F32+ΟΚΤ!E32</f>
        <v>22005.13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ΣΕΠ!F33+ΟΚΤ!E33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ΣΕΠ!F34+ΟΚΤ!E34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14011.6</v>
      </c>
      <c r="F35" s="54">
        <f>ΣΕΠ!F35+ΟΚΤ!E35</f>
        <v>147216.40000000002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13230.51</v>
      </c>
      <c r="F36" s="55">
        <f>ΣΕΠ!F36+ΟΚΤ!E36</f>
        <v>117227.5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ΣΕΠ!F37+ΟΚΤ!E37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ΣΕΠ!F38+ΟΚΤ!E38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ΣΕΠ!F39+ΟΚΤ!E39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ΣΕΠ!F40+ΟΚΤ!E40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ΣΕΠ!F41+ΟΚΤ!E41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ΣΕΠ!F42+ΟΚΤ!E42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ΣΕΠ!F43+ΟΚΤ!E43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ΣΕΠ!F44+ΟΚΤ!E44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ΣΕΠ!F45+ΟΚΤ!E45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ΣΕΠ!F46+ΟΚΤ!E46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ΣΕΠ!F47+ΟΚΤ!E47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ΣΕΠ!F48+ΟΚΤ!E48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ΣΕΠ!F49+ΟΚΤ!E49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ΣΕΠ!F50+ΟΚΤ!E50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ΣΕΠ!F51+ΟΚΤ!E51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ΣΕΠ!F52+ΟΚΤ!E52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ΣΕΠ!F53+ΟΚΤ!E53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ΣΕΠ!F54+ΟΚΤ!E54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ΣΕΠ!F55+ΟΚΤ!E55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ΣΕΠ!F56+ΟΚΤ!E56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ΣΕΠ!F57+ΟΚΤ!E57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ΣΕΠ!F58+ΟΚΤ!E58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ΣΕΠ!F59+ΟΚΤ!E59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ΣΕΠ!F60+ΟΚΤ!E60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ΣΕΠ!F61+ΟΚΤ!E61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ΣΕΠ!F62+ΟΚΤ!E62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ΣΕΠ!F63+ΟΚΤ!E63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ΣΕΠ!F64+ΟΚΤ!E64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694580.87</v>
      </c>
      <c r="F65" s="146">
        <f>F18+F20+F22+F25+F34+F35+F37+F45+F48+F59</f>
        <v>2843000.01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190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267331.75</v>
      </c>
      <c r="F72" s="54">
        <f>ΣΕΠ!F72+ΟΚΤ!E72</f>
        <v>2296992.74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29987.21</v>
      </c>
      <c r="F73" s="61">
        <f>ΣΕΠ!F73+ΟΚΤ!E73</f>
        <v>328083.09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7306.08</v>
      </c>
      <c r="F74" s="56">
        <f>ΣΕΠ!F74+ΟΚΤ!E74</f>
        <v>167899.74999999997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41593.72</v>
      </c>
      <c r="F75" s="61">
        <f>ΣΕΠ!F75+ΟΚΤ!E75</f>
        <v>51403.08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ΣΕΠ!F76+ΟΚΤ!E76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ΣΕΠ!F77+ΟΚΤ!E77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583.8</v>
      </c>
      <c r="F78" s="56">
        <f>ΣΕΠ!F78+ΟΚΤ!E78</f>
        <v>7304.160000000001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ΣΕΠ!F79+ΟΚΤ!E79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196225.98</v>
      </c>
      <c r="F80" s="54">
        <f>ΣΕΠ!F80+ΟΚΤ!E80</f>
        <v>1410140.8499999999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125505.21</v>
      </c>
      <c r="F81" s="57">
        <f>ΣΕΠ!F81+ΟΚΤ!E81</f>
        <v>414890.05000000005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ΣΕΠ!F82+ΟΚΤ!E82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13230.51</v>
      </c>
      <c r="F83" s="67">
        <f>ΣΕΠ!F83+ΟΚΤ!E83</f>
        <v>117227.5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ΣΕΠ!F84+ΟΚΤ!E84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ΣΕΠ!F85+ΟΚΤ!E85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ΣΕΠ!F86+ΟΚΤ!E86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ΣΕΠ!F87+ΟΚΤ!E87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ΣΕΠ!F88+ΟΚΤ!E88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ΣΕΠ!F89+ΟΚΤ!E89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14.9</v>
      </c>
      <c r="F90" s="67">
        <f>ΣΕΠ!F90+ΟΚΤ!E90</f>
        <v>12924.96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26506.5</v>
      </c>
      <c r="F91" s="54">
        <f>ΣΕΠ!F91+ΟΚΤ!E91</f>
        <v>122999.5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ΣΕΠ!F92+ΟΚΤ!E92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ΣΕΠ!F93+ΟΚΤ!E93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ΣΕΠ!F94+ΟΚΤ!E94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ΣΕΠ!F95+ΟΚΤ!E95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ΣΕΠ!F96+ΟΚΤ!E96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ΣΕΠ!F97+ΟΚΤ!E97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ΣΕΠ!F98+ΟΚΤ!E98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>ΣΕΠ!F99+ΟΚΤ!E99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503309.64</v>
      </c>
      <c r="F100" s="146">
        <f>F91+F90+F85+F84+F83+F82+F80+F72+F99</f>
        <v>3960285.55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503309.64</v>
      </c>
      <c r="F101" s="146">
        <f>F100-F99</f>
        <v>3960285.55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1495552</v>
      </c>
      <c r="F109" s="172">
        <f>F110+F111+F112</f>
        <v>1686823.45</v>
      </c>
      <c r="G109" s="26"/>
    </row>
    <row r="110" spans="2:7" ht="12.75">
      <c r="B110" s="173"/>
      <c r="C110" s="174" t="s">
        <v>121</v>
      </c>
      <c r="D110" s="50">
        <f>ΣΕΠ!D110</f>
        <v>0</v>
      </c>
      <c r="E110" s="50">
        <f>ΣΕΠ!F110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ΣΕΠ!D111</f>
        <v>92698.41</v>
      </c>
      <c r="E111" s="50">
        <f>ΣΕΠ!F111</f>
        <v>1031342.44</v>
      </c>
      <c r="F111" s="236">
        <v>907269.45</v>
      </c>
      <c r="G111" s="26"/>
    </row>
    <row r="112" spans="2:7" ht="12.75">
      <c r="B112" s="173"/>
      <c r="C112" s="174" t="s">
        <v>123</v>
      </c>
      <c r="D112" s="50">
        <f>ΣΕΠ!D112</f>
        <v>2711410.59</v>
      </c>
      <c r="E112" s="50">
        <f>ΣΕΠ!F112</f>
        <v>464209.56</v>
      </c>
      <c r="F112" s="236">
        <v>779554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ΣΕΠ!D114</f>
        <v>0</v>
      </c>
      <c r="E114" s="50">
        <f>ΣΕΠ!F114</f>
        <v>0</v>
      </c>
      <c r="F114" s="236"/>
      <c r="G114" s="26"/>
    </row>
    <row r="115" spans="2:7" ht="12.75">
      <c r="B115" s="173"/>
      <c r="C115" s="174" t="s">
        <v>126</v>
      </c>
      <c r="D115" s="50">
        <f>ΣΕΠ!D115</f>
        <v>0</v>
      </c>
      <c r="E115" s="50">
        <f>ΣΕΠ!F115</f>
        <v>0</v>
      </c>
      <c r="F115" s="236"/>
      <c r="G115" s="26"/>
    </row>
    <row r="116" spans="2:7" ht="12.75">
      <c r="B116" s="173"/>
      <c r="C116" s="174" t="s">
        <v>127</v>
      </c>
      <c r="D116" s="50">
        <f>ΣΕΠ!D116</f>
        <v>0</v>
      </c>
      <c r="E116" s="50">
        <f>ΣΕΠ!F116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ΣΕΠ!D117</f>
        <v>0</v>
      </c>
      <c r="E117" s="51">
        <f>ΣΕΠ!F117</f>
        <v>0</v>
      </c>
      <c r="F117" s="237">
        <v>0</v>
      </c>
      <c r="G117" s="26"/>
    </row>
    <row r="118" spans="2:7" ht="12.75">
      <c r="B118" s="175">
        <v>4</v>
      </c>
      <c r="C118" s="176" t="s">
        <v>21</v>
      </c>
      <c r="D118" s="51">
        <f>ΣΕΠ!D118</f>
        <v>0</v>
      </c>
      <c r="E118" s="51">
        <f>ΣΕΠ!F118</f>
        <v>0</v>
      </c>
      <c r="F118" s="237">
        <v>0</v>
      </c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584374.62</v>
      </c>
      <c r="F119" s="72">
        <f>F120+F122</f>
        <v>454174.29</v>
      </c>
      <c r="G119" s="26"/>
    </row>
    <row r="120" spans="2:7" ht="12.75">
      <c r="B120" s="173"/>
      <c r="C120" s="174" t="s">
        <v>134</v>
      </c>
      <c r="D120" s="50">
        <f>ΣΕΠ!D120</f>
        <v>299507.39</v>
      </c>
      <c r="E120" s="50">
        <f>ΣΕΠ!F120</f>
        <v>584374.62</v>
      </c>
      <c r="F120" s="236">
        <v>454174.29</v>
      </c>
      <c r="G120" s="26"/>
    </row>
    <row r="121" spans="2:7" ht="25.5">
      <c r="B121" s="178"/>
      <c r="C121" s="179" t="s">
        <v>22</v>
      </c>
      <c r="D121" s="52">
        <f>ΣΕΠ!D121</f>
        <v>0</v>
      </c>
      <c r="E121" s="52">
        <f>ΣΕΠ!F121</f>
        <v>0</v>
      </c>
      <c r="F121" s="238">
        <v>0</v>
      </c>
      <c r="G121" s="26"/>
    </row>
    <row r="122" spans="2:7" ht="12.75">
      <c r="B122" s="173"/>
      <c r="C122" s="174" t="s">
        <v>135</v>
      </c>
      <c r="D122" s="50">
        <f>ΣΕΠ!D122</f>
        <v>0</v>
      </c>
      <c r="E122" s="50">
        <f>ΣΕΠ!F122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ΣΕΠ!D123</f>
        <v>0</v>
      </c>
      <c r="E123" s="53">
        <f>ΣΕΠ!F123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42677</v>
      </c>
      <c r="C127" s="240">
        <v>42677</v>
      </c>
      <c r="D127" s="188"/>
      <c r="E127" s="258">
        <v>42677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179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694580.87</v>
      </c>
      <c r="F137" s="99">
        <f>SUM(F138:F142)</f>
        <v>2843000.0100000002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1120.0500000000002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22005.13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35620.72</v>
      </c>
      <c r="F140" s="102">
        <f>F19+F39+F50+F60+F31</f>
        <v>504999.25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658835.7</v>
      </c>
      <c r="F142" s="102">
        <f>(F18-F19)+F20+(F25-F28-F29-F30-F31-F32)+F34+F35+(F37-F39-F41-F42-F43-F44)+(F45-F46-F47)+(F48-F50-F52-F53-F54-F55-F57-F58)+(F59-F60-F61-F63)</f>
        <v>2218382.58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503309.6400000001</v>
      </c>
      <c r="F143" s="105">
        <f>SUM(F144:F148)</f>
        <v>3960285.55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37293.29</v>
      </c>
      <c r="F144" s="102">
        <f>F73+F74</f>
        <v>495982.83999999997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26506.5</v>
      </c>
      <c r="F147" s="102">
        <f>F91-F95-F96-F97</f>
        <v>122999.5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439509.8500000001</v>
      </c>
      <c r="F148" s="102">
        <f>F72-F73-F74-F76-F77+F80+F82+F83+F84+(F85-F87-F88-F89)+F90</f>
        <v>3341303.21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191271.22999999992</v>
      </c>
      <c r="F149" s="105">
        <f>F137-F143</f>
        <v>-1117285.5399999996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-191271.22999999992</v>
      </c>
      <c r="F150" s="105">
        <f>-F149</f>
        <v>1117285.5399999996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-191271.44999999995</v>
      </c>
      <c r="F151" s="102">
        <f>-(F109-D109)</f>
        <v>1117285.55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0.22000000003026798</v>
      </c>
      <c r="F164" s="108">
        <f>F150-F152-F155-F158-F161-F151</f>
        <v>-0.010000000474974513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-0.21999999997206032</v>
      </c>
      <c r="F167" s="6">
        <f>D109+F65-F101-F109</f>
        <v>0.010000000009313226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5" right="0.75" top="1" bottom="1" header="0.5" footer="0.5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132">
      <selection activeCell="D137" sqref="D137:D164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ΟΚΤ!C4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">
        <v>177</v>
      </c>
      <c r="D6" s="71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ΟΚΤ!F8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161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191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ΟΚΤ!F18+ΝΟΕ!E18</f>
        <v>504999.25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ΟΚΤ!F19+ΝΟΕ!E19</f>
        <v>504999.25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140000</v>
      </c>
      <c r="E20" s="203">
        <v>49892.22</v>
      </c>
      <c r="F20" s="54">
        <f>ΟΚΤ!F20+ΝΟΕ!E20</f>
        <v>49892.22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140000</v>
      </c>
      <c r="E21" s="205">
        <v>49892.22</v>
      </c>
      <c r="F21" s="55">
        <f>ΟΚΤ!F21+ΝΟΕ!E21</f>
        <v>49892.22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ΟΚΤ!F22+ΝΟΕ!E22</f>
        <v>1244.5000000000002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ΟΚΤ!F23+ΝΟΕ!E23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ΟΚΤ!F24+ΝΟΕ!E24</f>
        <v>1244.5000000000002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5143000</v>
      </c>
      <c r="E25" s="203">
        <v>118390.71</v>
      </c>
      <c r="F25" s="54">
        <f>ΟΚΤ!F25+ΝΟΕ!E25</f>
        <v>2211562.02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>
        <v>97465.35</v>
      </c>
      <c r="F26" s="56">
        <f>ΟΚΤ!F26+ΝΟΕ!E26</f>
        <v>1729200.79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ΟΚΤ!F27+ΝΟΕ!E27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ΟΚΤ!F28+ΝΟΕ!E28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ΟΚΤ!F29+ΝΟΕ!E29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ΟΚΤ!F30+ΝΟΕ!E30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ΟΚΤ!F31+ΝΟΕ!E31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0</v>
      </c>
      <c r="F32" s="56">
        <f>ΟΚΤ!F32+ΝΟΕ!E32</f>
        <v>22005.13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ΟΚΤ!F33+ΝΟΕ!E33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ΟΚΤ!F34+ΝΟΕ!E34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282000</v>
      </c>
      <c r="E35" s="203">
        <v>50313.73</v>
      </c>
      <c r="F35" s="54">
        <f>ΟΚΤ!F35+ΝΟΕ!E35</f>
        <v>197530.13000000003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182000</v>
      </c>
      <c r="E36" s="205">
        <v>19062.5</v>
      </c>
      <c r="F36" s="55">
        <f>ΟΚΤ!F36+ΝΟΕ!E36</f>
        <v>136290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>ΟΚΤ!F37+ΝΟΕ!E37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ΟΚΤ!F38+ΝΟΕ!E38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ΟΚΤ!F39+ΝΟΕ!E39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ΟΚΤ!F40+ΝΟΕ!E40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ΟΚΤ!F41+ΝΟΕ!E41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ΟΚΤ!F42+ΝΟΕ!E42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ΟΚΤ!F43+ΝΟΕ!E43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ΟΚΤ!F44+ΝΟΕ!E44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ΟΚΤ!F45+ΝΟΕ!E45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ΟΚΤ!F46+ΝΟΕ!E46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ΟΚΤ!F47+ΝΟΕ!E47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ΟΚΤ!F48+ΝΟΕ!E48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ΟΚΤ!F49+ΝΟΕ!E49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ΟΚΤ!F50+ΝΟΕ!E50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ΟΚΤ!F51+ΝΟΕ!E51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ΟΚΤ!F52+ΝΟΕ!E52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ΟΚΤ!F53+ΝΟΕ!E53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ΟΚΤ!F54+ΝΟΕ!E54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ΟΚΤ!F55+ΝΟΕ!E55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ΟΚΤ!F56+ΝΟΕ!E56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ΟΚΤ!F57+ΝΟΕ!E57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ΟΚΤ!F58+ΝΟΕ!E58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205000</v>
      </c>
      <c r="E59" s="203">
        <v>0</v>
      </c>
      <c r="F59" s="54">
        <f>ΟΚΤ!F59+ΝΟΕ!E59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ΟΚΤ!F60+ΝΟΕ!E60</f>
        <v>0</v>
      </c>
      <c r="G60" s="26"/>
    </row>
    <row r="61" spans="2:7" ht="25.5">
      <c r="B61" s="133" t="s">
        <v>56</v>
      </c>
      <c r="C61" s="134" t="s">
        <v>57</v>
      </c>
      <c r="D61" s="215">
        <v>205000</v>
      </c>
      <c r="E61" s="216"/>
      <c r="F61" s="61">
        <f>ΟΚΤ!F61+ΝΟΕ!E61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ΟΚΤ!F62+ΝΟΕ!E62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ΟΚΤ!F63+ΝΟΕ!E63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ΟΚΤ!F64+ΝΟΕ!E64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218721.11000000002</v>
      </c>
      <c r="F65" s="146">
        <f>F18+F20+F22+F25+F34+F35+F37+F45+F48+F59</f>
        <v>3061721.12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191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3511500</v>
      </c>
      <c r="E72" s="203">
        <v>335979.61</v>
      </c>
      <c r="F72" s="54">
        <f>ΟΚΤ!F72+ΝΟΕ!E72</f>
        <v>2632972.35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27769.5</v>
      </c>
      <c r="F73" s="61">
        <f>ΟΚΤ!F73+ΝΟΕ!E73</f>
        <v>355852.59</v>
      </c>
      <c r="G73" s="26"/>
    </row>
    <row r="74" spans="2:7" ht="12.75">
      <c r="B74" s="119">
        <v>550</v>
      </c>
      <c r="C74" s="123" t="s">
        <v>66</v>
      </c>
      <c r="D74" s="206">
        <v>220000</v>
      </c>
      <c r="E74" s="207">
        <v>15888.31</v>
      </c>
      <c r="F74" s="56">
        <f>ΟΚΤ!F74+ΝΟΕ!E74</f>
        <v>183788.05999999997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101212.46</v>
      </c>
      <c r="F75" s="61">
        <f>ΟΚΤ!F75+ΝΟΕ!E75</f>
        <v>152615.54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>
        <v>0</v>
      </c>
      <c r="F76" s="56">
        <f>ΟΚΤ!F76+ΝΟΕ!E76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>
        <v>0</v>
      </c>
      <c r="F77" s="56">
        <f>ΟΚΤ!F77+ΝΟΕ!E77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300</v>
      </c>
      <c r="F78" s="56">
        <f>ΟΚΤ!F78+ΝΟΕ!E78</f>
        <v>7604.160000000001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>
        <v>0</v>
      </c>
      <c r="F79" s="57">
        <f>ΟΚΤ!F79+ΝΟΕ!E79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89847.46</v>
      </c>
      <c r="F80" s="54">
        <f>ΟΚΤ!F80+ΝΟΕ!E80</f>
        <v>1499988.3099999998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2461.2</v>
      </c>
      <c r="F81" s="57">
        <f>ΟΚΤ!F81+ΝΟΕ!E81</f>
        <v>417351.25000000006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ΟΚΤ!F82+ΝΟΕ!E82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182000</v>
      </c>
      <c r="E83" s="228">
        <v>8861.55</v>
      </c>
      <c r="F83" s="67">
        <f>ΟΚΤ!F83+ΝΟΕ!E83</f>
        <v>126089.05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ΟΚΤ!F84+ΝΟΕ!E84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ΟΚΤ!F85+ΝΟΕ!E85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ΟΚΤ!F86+ΝΟΕ!E86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ΟΚΤ!F87+ΝΟΕ!E87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ΟΚΤ!F88+ΝΟΕ!E88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ΟΚΤ!F89+ΝΟΕ!E89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0</v>
      </c>
      <c r="F90" s="67">
        <f>ΟΚΤ!F90+ΝΟΕ!E90</f>
        <v>12924.96</v>
      </c>
      <c r="G90" s="26"/>
    </row>
    <row r="91" spans="2:7" ht="13.5" thickTop="1">
      <c r="B91" s="112">
        <v>9000</v>
      </c>
      <c r="C91" s="113" t="s">
        <v>82</v>
      </c>
      <c r="D91" s="202">
        <v>297000</v>
      </c>
      <c r="E91" s="203">
        <v>52080</v>
      </c>
      <c r="F91" s="54">
        <f>ΟΚΤ!F91+ΝΟΕ!E91</f>
        <v>175079.5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ΟΚΤ!F92+ΝΟΕ!E92</f>
        <v>0</v>
      </c>
      <c r="G92" s="26"/>
    </row>
    <row r="93" spans="2:7" ht="25.5">
      <c r="B93" s="133" t="s">
        <v>56</v>
      </c>
      <c r="C93" s="134" t="s">
        <v>84</v>
      </c>
      <c r="D93" s="215">
        <v>205000</v>
      </c>
      <c r="E93" s="216"/>
      <c r="F93" s="61">
        <f>ΟΚΤ!F93+ΝΟΕ!E93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ΟΚΤ!F94+ΝΟΕ!E94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ΟΚΤ!F95+ΝΟΕ!E95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ΟΚΤ!F96+ΝΟΕ!E96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ΟΚΤ!F97+ΝΟΕ!E97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ΟΚΤ!F98+ΝΟΕ!E98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>ΟΚΤ!F99+ΝΟΕ!E99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486768.62</v>
      </c>
      <c r="F100" s="146">
        <f>F91+F90+F85+F84+F83+F82+F80+F72+F99</f>
        <v>4447054.17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486768.62</v>
      </c>
      <c r="F101" s="146">
        <f>F100-F99</f>
        <v>4447054.17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1686823.45</v>
      </c>
      <c r="F109" s="172">
        <f>F110+F111+F112</f>
        <v>1418776</v>
      </c>
      <c r="G109" s="26"/>
    </row>
    <row r="110" spans="2:7" ht="12.75">
      <c r="B110" s="173"/>
      <c r="C110" s="174" t="s">
        <v>121</v>
      </c>
      <c r="D110" s="50">
        <f>ΟΚΤ!D110</f>
        <v>0</v>
      </c>
      <c r="E110" s="50">
        <f>ΟΚΤ!F110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ΟΚΤ!D111</f>
        <v>92698.41</v>
      </c>
      <c r="E111" s="50">
        <f>ΟΚΤ!F111</f>
        <v>907269.45</v>
      </c>
      <c r="F111" s="236">
        <v>586220.7</v>
      </c>
      <c r="G111" s="26"/>
    </row>
    <row r="112" spans="2:7" ht="12.75">
      <c r="B112" s="173"/>
      <c r="C112" s="174" t="s">
        <v>123</v>
      </c>
      <c r="D112" s="50">
        <f>ΟΚΤ!D112</f>
        <v>2711410.59</v>
      </c>
      <c r="E112" s="50">
        <f>ΟΚΤ!F112</f>
        <v>779554</v>
      </c>
      <c r="F112" s="236">
        <v>832555.3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ΟΚΤ!D114</f>
        <v>0</v>
      </c>
      <c r="E114" s="50">
        <f>ΟΚΤ!F114</f>
        <v>0</v>
      </c>
      <c r="F114" s="236"/>
      <c r="G114" s="26"/>
    </row>
    <row r="115" spans="2:7" ht="12.75">
      <c r="B115" s="173"/>
      <c r="C115" s="174" t="s">
        <v>126</v>
      </c>
      <c r="D115" s="50">
        <f>ΟΚΤ!D115</f>
        <v>0</v>
      </c>
      <c r="E115" s="50">
        <f>ΟΚΤ!F115</f>
        <v>0</v>
      </c>
      <c r="F115" s="236"/>
      <c r="G115" s="26"/>
    </row>
    <row r="116" spans="2:7" ht="12.75">
      <c r="B116" s="173"/>
      <c r="C116" s="174" t="s">
        <v>127</v>
      </c>
      <c r="D116" s="50">
        <f>ΟΚΤ!D116</f>
        <v>0</v>
      </c>
      <c r="E116" s="50">
        <f>ΟΚΤ!F116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ΟΚΤ!D117</f>
        <v>0</v>
      </c>
      <c r="E117" s="51">
        <f>ΟΚΤ!F117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ΟΚΤ!D118</f>
        <v>0</v>
      </c>
      <c r="E118" s="51">
        <f>ΟΚΤ!F118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584374.62</v>
      </c>
      <c r="F119" s="72">
        <f>F120+F122</f>
        <v>369460.77</v>
      </c>
      <c r="G119" s="26"/>
    </row>
    <row r="120" spans="2:7" ht="12.75">
      <c r="B120" s="173"/>
      <c r="C120" s="174" t="s">
        <v>134</v>
      </c>
      <c r="D120" s="50">
        <f>ΟΚΤ!D120</f>
        <v>299507.39</v>
      </c>
      <c r="E120" s="50">
        <f>ΟΚΤ!E120</f>
        <v>584374.62</v>
      </c>
      <c r="F120" s="236">
        <v>369460.77</v>
      </c>
      <c r="G120" s="26"/>
    </row>
    <row r="121" spans="2:7" ht="25.5">
      <c r="B121" s="178"/>
      <c r="C121" s="179" t="s">
        <v>22</v>
      </c>
      <c r="D121" s="52">
        <f>ΟΚΤ!D121</f>
        <v>0</v>
      </c>
      <c r="E121" s="52">
        <f>ΟΚΤ!F121</f>
        <v>0</v>
      </c>
      <c r="F121" s="238"/>
      <c r="G121" s="26"/>
    </row>
    <row r="122" spans="2:7" ht="12.75">
      <c r="B122" s="173"/>
      <c r="C122" s="174" t="s">
        <v>135</v>
      </c>
      <c r="D122" s="50">
        <f>ΟΚΤ!D122</f>
        <v>0</v>
      </c>
      <c r="E122" s="50">
        <f>ΟΚΤ!F122</f>
        <v>0</v>
      </c>
      <c r="F122" s="236">
        <v>0</v>
      </c>
      <c r="G122" s="26"/>
    </row>
    <row r="123" spans="2:7" ht="26.25" thickBot="1">
      <c r="B123" s="180"/>
      <c r="C123" s="181" t="s">
        <v>22</v>
      </c>
      <c r="D123" s="53">
        <f>ΟΚΤ!D123</f>
        <v>0</v>
      </c>
      <c r="E123" s="53">
        <f>ΟΚΤ!F123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42706</v>
      </c>
      <c r="C127" s="241">
        <v>42706</v>
      </c>
      <c r="D127" s="188"/>
      <c r="E127" s="258">
        <v>42706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175</v>
      </c>
      <c r="C130" s="243" t="s">
        <v>175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 t="s">
        <v>191</v>
      </c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7981000</v>
      </c>
      <c r="E137" s="98">
        <f>SUM(E138:E142)</f>
        <v>218721.11000000002</v>
      </c>
      <c r="F137" s="99">
        <f>SUM(F138:F142)</f>
        <v>3061721.12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1244.5000000000002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22005.13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504999.25</v>
      </c>
    </row>
    <row r="141" spans="1:6" s="163" customFormat="1" ht="12.75">
      <c r="A141" s="19"/>
      <c r="B141" s="4"/>
      <c r="C141" s="5" t="s">
        <v>28</v>
      </c>
      <c r="D141" s="100">
        <f>D61</f>
        <v>205000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218596.66</v>
      </c>
      <c r="F142" s="102">
        <f>(F18-F19)+F20+(F25-F28-F29-F30-F31-F32)+F34+F35+(F37-F39-F41-F42-F43-F44)+(F45-F46-F47)+(F48-F50-F52-F53-F54-F55-F57-F58)+(F59-F60-F61-F63)</f>
        <v>2436979.24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486768.62</v>
      </c>
      <c r="F143" s="105">
        <f>SUM(F144:F148)</f>
        <v>4447054.17</v>
      </c>
    </row>
    <row r="144" spans="2:6" ht="12.75">
      <c r="B144" s="4"/>
      <c r="C144" s="5" t="s">
        <v>31</v>
      </c>
      <c r="D144" s="100">
        <f>D73+D74</f>
        <v>742000</v>
      </c>
      <c r="E144" s="101">
        <f>E73+E74</f>
        <v>43657.81</v>
      </c>
      <c r="F144" s="102">
        <f>F73+F74</f>
        <v>539640.65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52080</v>
      </c>
      <c r="F147" s="102">
        <f>F91-F95-F96-F97</f>
        <v>175079.5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391030.81</v>
      </c>
      <c r="F148" s="102">
        <f>F72-F73-F74-F76-F77+F80+F82+F83+F84+(F85-F87-F88-F89)+F90</f>
        <v>3732334.0199999996</v>
      </c>
    </row>
    <row r="149" spans="2:6" ht="12.75">
      <c r="B149" s="2"/>
      <c r="C149" s="3" t="s">
        <v>0</v>
      </c>
      <c r="D149" s="103">
        <f>D137-D143</f>
        <v>2009000</v>
      </c>
      <c r="E149" s="104">
        <f>E137-E143</f>
        <v>-268047.51</v>
      </c>
      <c r="F149" s="105">
        <f>F137-F143</f>
        <v>-1385333.0499999998</v>
      </c>
    </row>
    <row r="150" spans="2:6" ht="12.75">
      <c r="B150" s="2"/>
      <c r="C150" s="3" t="s">
        <v>1</v>
      </c>
      <c r="D150" s="103">
        <f>-D149</f>
        <v>-2009000</v>
      </c>
      <c r="E150" s="104">
        <f>-E149</f>
        <v>268047.51</v>
      </c>
      <c r="F150" s="105">
        <f>-F149</f>
        <v>1385333.0499999998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268047.44999999995</v>
      </c>
      <c r="F151" s="102">
        <f>-(F109-D109)</f>
        <v>1385333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0.060000000055879354</v>
      </c>
      <c r="F164" s="108">
        <f>F150-F152-F155-F158-F161-F151</f>
        <v>0.049999999813735485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-0.060000000055879354</v>
      </c>
      <c r="F167" s="6">
        <f>D109+F65-F101-F109</f>
        <v>-0.049999999813735485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88"/>
  <sheetViews>
    <sheetView tabSelected="1" zoomScalePageLayoutView="0" workbookViewId="0" topLeftCell="A130">
      <selection activeCell="E146" sqref="E146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ΝΟΕ!C4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ΝΟΕ!C6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ΝΟΕ!F8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162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192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418630.94</v>
      </c>
      <c r="F18" s="54">
        <f>ΝΟΕ!F18+ΔΕΚ!E18</f>
        <v>923630.19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>
        <v>418630.94</v>
      </c>
      <c r="F19" s="55">
        <f>ΝΟΕ!F19+ΔΕΚ!E19</f>
        <v>923630.19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140000</v>
      </c>
      <c r="E20" s="203">
        <v>0</v>
      </c>
      <c r="F20" s="54">
        <f>ΝΟΕ!F20+ΔΕΚ!E20</f>
        <v>49892.22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140000</v>
      </c>
      <c r="E21" s="205"/>
      <c r="F21" s="55">
        <f>ΝΟΕ!F21+ΔΕΚ!E21</f>
        <v>49892.22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ΝΟΕ!F22+ΔΕΚ!E22</f>
        <v>1368.9500000000003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ΝΟΕ!F23+ΔΕΚ!E23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ΝΟΕ!F24+ΔΕΚ!E24</f>
        <v>1368.9500000000003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5143000</v>
      </c>
      <c r="E25" s="203">
        <v>810074.08</v>
      </c>
      <c r="F25" s="54">
        <f>ΝΟΕ!F25+ΔΕΚ!E25</f>
        <v>3021636.1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>
        <v>781622.52</v>
      </c>
      <c r="F26" s="56">
        <f>ΝΟΕ!F26+ΔΕΚ!E26</f>
        <v>2510823.31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ΝΟΕ!F27+ΔΕΚ!E27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ΝΟΕ!F28+ΔΕΚ!E28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ΝΟΕ!F29+ΔΕΚ!E29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ΝΟΕ!F30+ΔΕΚ!E30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ΝΟΕ!F31+ΔΕΚ!E31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2131.56</v>
      </c>
      <c r="F32" s="56">
        <f>ΝΟΕ!F32+ΔΕΚ!E32</f>
        <v>24136.690000000002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ΝΟΕ!F33+ΔΕΚ!E33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ΝΟΕ!F34+ΔΕΚ!E34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282000</v>
      </c>
      <c r="E35" s="203">
        <v>20318.48</v>
      </c>
      <c r="F35" s="54">
        <f>ΝΟΕ!F35+ΔΕΚ!E35</f>
        <v>217848.61000000004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182000</v>
      </c>
      <c r="E36" s="205">
        <v>14982.62</v>
      </c>
      <c r="F36" s="55">
        <f>ΝΟΕ!F36+ΔΕΚ!E36</f>
        <v>151272.62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ΝΟΕ!F37+ΔΕΚ!E37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ΝΟΕ!F38+ΔΕΚ!E38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ΝΟΕ!F39+ΔΕΚ!E39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ΝΟΕ!F40+ΔΕΚ!E40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ΝΟΕ!F41+ΔΕΚ!E41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ΝΟΕ!F42+ΔΕΚ!E42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ΝΟΕ!F43+ΔΕΚ!E43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ΝΟΕ!F44+ΔΕΚ!E44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ΝΟΕ!F45+ΔΕΚ!E45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ΝΟΕ!F46+ΔΕΚ!E46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ΝΟΕ!F47+ΔΕΚ!E47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ΝΟΕ!F48+ΔΕΚ!E48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ΝΟΕ!F49+ΔΕΚ!E49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ΝΟΕ!F50+ΔΕΚ!E50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ΝΟΕ!F51+ΔΕΚ!E51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ΝΟΕ!F52+ΔΕΚ!E52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ΝΟΕ!F53+ΔΕΚ!E53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ΝΟΕ!F54+ΔΕΚ!E54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ΝΟΕ!F55+ΔΕΚ!E55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ΝΟΕ!F56+ΔΕΚ!E56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ΝΟΕ!F57+ΔΕΚ!E57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ΝΟΕ!F58+ΔΕΚ!E58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205000</v>
      </c>
      <c r="E59" s="203">
        <v>0</v>
      </c>
      <c r="F59" s="54">
        <f>ΝΟΕ!F59+ΔΕΚ!E59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ΝΟΕ!F60+ΔΕΚ!E60</f>
        <v>0</v>
      </c>
      <c r="G60" s="26"/>
    </row>
    <row r="61" spans="2:7" ht="25.5">
      <c r="B61" s="133" t="s">
        <v>56</v>
      </c>
      <c r="C61" s="134" t="s">
        <v>57</v>
      </c>
      <c r="D61" s="215">
        <v>205000</v>
      </c>
      <c r="E61" s="216"/>
      <c r="F61" s="61">
        <f>ΝΟΕ!F61+ΔΕΚ!E61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ΝΟΕ!F62+ΔΕΚ!E62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ΝΟΕ!F63+ΔΕΚ!E63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ΝΟΕ!F64+ΔΕΚ!E64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1249147.95</v>
      </c>
      <c r="F65" s="146">
        <f>F18+F20+F22+F25+F34+F35+F37+F45+F48+F59</f>
        <v>4310869.07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192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3511500</v>
      </c>
      <c r="E72" s="203">
        <v>412397.2</v>
      </c>
      <c r="F72" s="54">
        <f>ΝΟΕ!F72+ΔΕΚ!E72</f>
        <v>3045369.5500000003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56163.44</v>
      </c>
      <c r="F73" s="61">
        <f>ΝΟΕ!F73+ΔΕΚ!E73</f>
        <v>412016.03</v>
      </c>
      <c r="G73" s="26"/>
    </row>
    <row r="74" spans="2:7" ht="12.75">
      <c r="B74" s="119">
        <v>550</v>
      </c>
      <c r="C74" s="123" t="s">
        <v>66</v>
      </c>
      <c r="D74" s="206">
        <v>220000</v>
      </c>
      <c r="E74" s="207">
        <v>16125.86</v>
      </c>
      <c r="F74" s="56">
        <f>ΝΟΕ!F74+ΔΕΚ!E74</f>
        <v>199913.91999999998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69124.04</v>
      </c>
      <c r="F75" s="61">
        <f>ΝΟΕ!F75+ΔΕΚ!E75</f>
        <v>221739.58000000002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ΝΟΕ!F76+ΔΕΚ!E76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ΝΟΕ!F77+ΔΕΚ!E77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0</v>
      </c>
      <c r="F78" s="56">
        <f>ΝΟΕ!F78+ΔΕΚ!E78</f>
        <v>7604.160000000001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ΝΟΕ!F79+ΔΕΚ!E79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237508</v>
      </c>
      <c r="F80" s="54">
        <f>ΝΟΕ!F80+ΔΕΚ!E80</f>
        <v>1737496.3099999998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23450.25</v>
      </c>
      <c r="F81" s="57">
        <f>ΝΟΕ!F81+ΔΕΚ!E81</f>
        <v>440801.50000000006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ΝΟΕ!F82+ΔΕΚ!E82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182000</v>
      </c>
      <c r="E83" s="228">
        <v>14982.62</v>
      </c>
      <c r="F83" s="67">
        <f>ΝΟΕ!F83+ΔΕΚ!E83</f>
        <v>141071.67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ΝΟΕ!F84+ΔΕΚ!E84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ΝΟΕ!F85+ΔΕΚ!E85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ΝΟΕ!F86+ΔΕΚ!E86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ΝΟΕ!F87+ΔΕΚ!E87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ΝΟΕ!F88+ΔΕΚ!E88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ΝΟΕ!F89+ΔΕΚ!E89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0</v>
      </c>
      <c r="F90" s="67">
        <f>ΝΟΕ!F90+ΔΕΚ!E90</f>
        <v>12924.96</v>
      </c>
      <c r="G90" s="26"/>
    </row>
    <row r="91" spans="2:7" ht="13.5" thickTop="1">
      <c r="B91" s="112">
        <v>9000</v>
      </c>
      <c r="C91" s="113" t="s">
        <v>82</v>
      </c>
      <c r="D91" s="202">
        <v>297000</v>
      </c>
      <c r="E91" s="203">
        <v>0</v>
      </c>
      <c r="F91" s="54">
        <f>ΝΟΕ!F91+ΔΕΚ!E91</f>
        <v>175079.5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ΝΟΕ!F92+ΔΕΚ!E92</f>
        <v>0</v>
      </c>
      <c r="G92" s="26"/>
    </row>
    <row r="93" spans="2:7" ht="25.5">
      <c r="B93" s="133" t="s">
        <v>56</v>
      </c>
      <c r="C93" s="134" t="s">
        <v>84</v>
      </c>
      <c r="D93" s="215">
        <v>205000</v>
      </c>
      <c r="E93" s="216"/>
      <c r="F93" s="61">
        <f>ΝΟΕ!F93+ΔΕΚ!E93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ΝΟΕ!F94+ΔΕΚ!E94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ΝΟΕ!F95+ΔΕΚ!E95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ΝΟΕ!F96+ΔΕΚ!E96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ΝΟΕ!F97+ΔΕΚ!E97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ΝΟΕ!F98+ΔΕΚ!E98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ΝΟΕ!F99+ΔΕΚ!E99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664887.8200000001</v>
      </c>
      <c r="F100" s="146">
        <f>F91+F90+F85+F84+F83+F82+F80+F72+F99</f>
        <v>5111941.99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664887.8200000001</v>
      </c>
      <c r="F101" s="146">
        <f>F100-F99</f>
        <v>5111941.99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1418776</v>
      </c>
      <c r="F109" s="172">
        <f>F110+F111+F112</f>
        <v>2003036</v>
      </c>
      <c r="G109" s="26"/>
    </row>
    <row r="110" spans="2:7" ht="12.75">
      <c r="B110" s="173"/>
      <c r="C110" s="174" t="s">
        <v>121</v>
      </c>
      <c r="D110" s="50">
        <f>ΝΟΕ!D110</f>
        <v>0</v>
      </c>
      <c r="E110" s="50">
        <f>ΝΟΕ!F110</f>
        <v>0</v>
      </c>
      <c r="F110" s="236"/>
      <c r="G110" s="26"/>
    </row>
    <row r="111" spans="2:7" ht="12.75">
      <c r="B111" s="173"/>
      <c r="C111" s="174" t="s">
        <v>122</v>
      </c>
      <c r="D111" s="50">
        <f>ΝΟΕ!D111</f>
        <v>92698.41</v>
      </c>
      <c r="E111" s="50">
        <f>ΝΟΕ!F111</f>
        <v>586220.7</v>
      </c>
      <c r="F111" s="236">
        <v>306255.92</v>
      </c>
      <c r="G111" s="26"/>
    </row>
    <row r="112" spans="2:7" ht="12.75">
      <c r="B112" s="173"/>
      <c r="C112" s="174" t="s">
        <v>123</v>
      </c>
      <c r="D112" s="50">
        <f>ΝΟΕ!D112</f>
        <v>2711410.59</v>
      </c>
      <c r="E112" s="50">
        <f>ΝΟΕ!F112</f>
        <v>832555.3</v>
      </c>
      <c r="F112" s="236">
        <v>1696780.08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ΝΟΕ!D114</f>
        <v>0</v>
      </c>
      <c r="E114" s="50">
        <f>ΝΟΕ!F114</f>
        <v>0</v>
      </c>
      <c r="F114" s="236"/>
      <c r="G114" s="26"/>
    </row>
    <row r="115" spans="2:7" ht="12.75">
      <c r="B115" s="173"/>
      <c r="C115" s="174" t="s">
        <v>126</v>
      </c>
      <c r="D115" s="50">
        <f>ΝΟΕ!D115</f>
        <v>0</v>
      </c>
      <c r="E115" s="50">
        <f>ΝΟΕ!F115</f>
        <v>0</v>
      </c>
      <c r="F115" s="236"/>
      <c r="G115" s="26"/>
    </row>
    <row r="116" spans="2:7" ht="12.75">
      <c r="B116" s="173"/>
      <c r="C116" s="174" t="s">
        <v>127</v>
      </c>
      <c r="D116" s="50">
        <f>ΝΟΕ!D116</f>
        <v>0</v>
      </c>
      <c r="E116" s="50">
        <f>ΝΟΕ!F116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ΝΟΕ!D117</f>
        <v>0</v>
      </c>
      <c r="E117" s="51">
        <f>ΝΟΕ!F117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ΝΟΕ!D118</f>
        <v>0</v>
      </c>
      <c r="E118" s="51">
        <f>ΝΟΕ!F118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369460.77</v>
      </c>
      <c r="F119" s="72">
        <f>F120+F122</f>
        <v>259506.73</v>
      </c>
      <c r="G119" s="26"/>
    </row>
    <row r="120" spans="2:7" ht="12.75">
      <c r="B120" s="173"/>
      <c r="C120" s="174" t="s">
        <v>134</v>
      </c>
      <c r="D120" s="50">
        <f>ΝΟΕ!D120</f>
        <v>299507.39</v>
      </c>
      <c r="E120" s="50">
        <f>ΝΟΕ!F120</f>
        <v>369460.77</v>
      </c>
      <c r="F120" s="236">
        <v>259506.73</v>
      </c>
      <c r="G120" s="26"/>
    </row>
    <row r="121" spans="2:7" ht="25.5">
      <c r="B121" s="178"/>
      <c r="C121" s="179" t="s">
        <v>22</v>
      </c>
      <c r="D121" s="52">
        <f>ΝΟΕ!D121</f>
        <v>0</v>
      </c>
      <c r="E121" s="52">
        <f>ΝΟΕ!F121</f>
        <v>0</v>
      </c>
      <c r="F121" s="238"/>
      <c r="G121" s="26"/>
    </row>
    <row r="122" spans="2:7" ht="12.75">
      <c r="B122" s="173"/>
      <c r="C122" s="174" t="s">
        <v>135</v>
      </c>
      <c r="D122" s="50">
        <f>ΝΟΕ!D122</f>
        <v>0</v>
      </c>
      <c r="E122" s="50">
        <f>ΝΟΕ!F122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ΝΟΕ!D123</f>
        <v>0</v>
      </c>
      <c r="E123" s="53">
        <f>ΝΟΕ!F123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42746</v>
      </c>
      <c r="C127" s="241">
        <v>42746</v>
      </c>
      <c r="D127" s="188"/>
      <c r="E127" s="258">
        <v>42746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175</v>
      </c>
      <c r="C130" s="243" t="s">
        <v>175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7981000</v>
      </c>
      <c r="E137" s="98">
        <f>SUM(E138:E142)</f>
        <v>1249147.95</v>
      </c>
      <c r="F137" s="99">
        <f>SUM(F138:F142)</f>
        <v>4310869.07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1368.9500000000003</v>
      </c>
    </row>
    <row r="139" spans="2:6" ht="12.75">
      <c r="B139" s="4"/>
      <c r="C139" s="5" t="s">
        <v>26</v>
      </c>
      <c r="D139" s="100">
        <v>25000</v>
      </c>
      <c r="E139" s="101">
        <f>E32+E44+E55</f>
        <v>2131.56</v>
      </c>
      <c r="F139" s="102">
        <f>F32+F44+F55</f>
        <v>24136.690000000002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418630.94</v>
      </c>
      <c r="F140" s="102">
        <f>F19+F39+F50+F60+F31</f>
        <v>923630.19</v>
      </c>
    </row>
    <row r="141" spans="1:6" s="163" customFormat="1" ht="12.75">
      <c r="A141" s="19"/>
      <c r="B141" s="4"/>
      <c r="C141" s="5" t="s">
        <v>28</v>
      </c>
      <c r="D141" s="100">
        <f>D61</f>
        <v>205000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828260.9999999999</v>
      </c>
      <c r="F142" s="102">
        <f>(F18-F19)+F20+(F25-F28-F29-F30-F31-F32)+F34+F35+(F37-F39-F41-F42-F43-F44)+(F45-F46-F47)+(F48-F50-F52-F53-F54-F55-F57-F58)+(F59-F60-F61-F63)</f>
        <v>3265240.24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664887.8200000001</v>
      </c>
      <c r="F143" s="105">
        <f>SUM(F144:F148)</f>
        <v>5111941.99</v>
      </c>
    </row>
    <row r="144" spans="2:6" ht="12.75">
      <c r="B144" s="4"/>
      <c r="C144" s="5" t="s">
        <v>31</v>
      </c>
      <c r="D144" s="100">
        <f>D73+D74</f>
        <v>742000</v>
      </c>
      <c r="E144" s="101">
        <f>E73+E74</f>
        <v>72289.3</v>
      </c>
      <c r="F144" s="102">
        <f>F73+F74</f>
        <v>611929.95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175079.5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592598.52</v>
      </c>
      <c r="F148" s="102">
        <f>F72-F73-F74-F76-F77+F80+F82+F83+F84+(F85-F87-F88-F89)+F90</f>
        <v>4324932.54</v>
      </c>
    </row>
    <row r="149" spans="2:6" ht="12.75">
      <c r="B149" s="2"/>
      <c r="C149" s="3" t="s">
        <v>0</v>
      </c>
      <c r="D149" s="103">
        <f>D137-D143</f>
        <v>2009000</v>
      </c>
      <c r="E149" s="104">
        <f>E137-E143</f>
        <v>584260.1299999999</v>
      </c>
      <c r="F149" s="105">
        <f>F137-F143</f>
        <v>-801072.9199999999</v>
      </c>
    </row>
    <row r="150" spans="2:6" ht="12.75">
      <c r="B150" s="2"/>
      <c r="C150" s="3" t="s">
        <v>1</v>
      </c>
      <c r="D150" s="103">
        <f>-D149</f>
        <v>-2009000</v>
      </c>
      <c r="E150" s="104">
        <f>-E149</f>
        <v>-584260.1299999999</v>
      </c>
      <c r="F150" s="105">
        <f>-F149</f>
        <v>801072.9199999999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-584260</v>
      </c>
      <c r="F151" s="102">
        <f>-(F109-D109)</f>
        <v>801073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-0.1299999998882413</v>
      </c>
      <c r="F164" s="108">
        <f>F150-F152-F155-F158-F161-F151</f>
        <v>-0.0800000000745058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0.13000000012107193</v>
      </c>
      <c r="F167" s="6">
        <f>D109+F65-F101-F109</f>
        <v>0.0800000000745058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5" right="0.75" top="1" bottom="1" header="0.5" footer="0.5"/>
  <pageSetup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44"/>
  <sheetViews>
    <sheetView zoomScalePageLayoutView="0" workbookViewId="0" topLeftCell="B1">
      <selection activeCell="S3" sqref="S3"/>
    </sheetView>
  </sheetViews>
  <sheetFormatPr defaultColWidth="9.140625" defaultRowHeight="12.75"/>
  <cols>
    <col min="1" max="1" width="27.421875" style="0" customWidth="1"/>
    <col min="2" max="2" width="10.28125" style="0" customWidth="1"/>
    <col min="3" max="3" width="16.00390625" style="0" customWidth="1"/>
  </cols>
  <sheetData>
    <row r="1" spans="1:96" ht="26.25" thickTop="1">
      <c r="A1" s="109"/>
      <c r="B1" s="110"/>
      <c r="C1" s="110"/>
      <c r="D1" s="75">
        <v>0</v>
      </c>
      <c r="E1" s="76">
        <v>100</v>
      </c>
      <c r="F1" s="75">
        <v>1000</v>
      </c>
      <c r="G1" s="76">
        <v>1100</v>
      </c>
      <c r="H1" s="75">
        <v>2000</v>
      </c>
      <c r="I1" s="77">
        <v>2110</v>
      </c>
      <c r="J1" s="77" t="s">
        <v>88</v>
      </c>
      <c r="K1" s="75">
        <v>3000</v>
      </c>
      <c r="L1" s="77" t="s">
        <v>89</v>
      </c>
      <c r="M1" s="77">
        <v>3350</v>
      </c>
      <c r="N1" s="78"/>
      <c r="O1" s="78"/>
      <c r="P1" s="78"/>
      <c r="Q1" s="78">
        <v>3394</v>
      </c>
      <c r="R1" s="77">
        <v>3510</v>
      </c>
      <c r="S1" s="79">
        <v>3520</v>
      </c>
      <c r="T1" s="75">
        <v>4000</v>
      </c>
      <c r="U1" s="75">
        <v>5000</v>
      </c>
      <c r="V1" s="76">
        <v>5200</v>
      </c>
      <c r="W1" s="75">
        <v>6000</v>
      </c>
      <c r="X1" s="76">
        <v>6100</v>
      </c>
      <c r="Y1" s="77">
        <v>6110</v>
      </c>
      <c r="Z1" s="78">
        <v>6435</v>
      </c>
      <c r="AA1" s="78"/>
      <c r="AB1" s="78"/>
      <c r="AC1" s="78"/>
      <c r="AD1" s="78">
        <v>6451</v>
      </c>
      <c r="AE1" s="75">
        <v>7000</v>
      </c>
      <c r="AF1" s="76">
        <v>7100</v>
      </c>
      <c r="AG1" s="76">
        <v>7200</v>
      </c>
      <c r="AH1" s="75">
        <v>8000</v>
      </c>
      <c r="AI1" s="76">
        <v>8100</v>
      </c>
      <c r="AJ1" s="77">
        <v>8110</v>
      </c>
      <c r="AK1" s="78">
        <v>8435</v>
      </c>
      <c r="AL1" s="78"/>
      <c r="AM1" s="78"/>
      <c r="AN1" s="78"/>
      <c r="AO1" s="78">
        <v>8451</v>
      </c>
      <c r="AP1" s="76">
        <v>8700</v>
      </c>
      <c r="AQ1" s="77">
        <v>8710</v>
      </c>
      <c r="AR1" s="77">
        <v>8720</v>
      </c>
      <c r="AS1" s="75">
        <v>9000</v>
      </c>
      <c r="AT1" s="76" t="s">
        <v>54</v>
      </c>
      <c r="AU1" s="76" t="s">
        <v>56</v>
      </c>
      <c r="AV1" s="76" t="s">
        <v>58</v>
      </c>
      <c r="AW1" s="76">
        <v>9700</v>
      </c>
      <c r="AX1" s="76">
        <v>9900</v>
      </c>
      <c r="AY1" s="77"/>
      <c r="AZ1" s="75">
        <v>0</v>
      </c>
      <c r="BA1" s="76" t="s">
        <v>64</v>
      </c>
      <c r="BB1" s="77">
        <v>550</v>
      </c>
      <c r="BC1" s="76">
        <v>600</v>
      </c>
      <c r="BD1" s="77">
        <v>610</v>
      </c>
      <c r="BE1" s="77">
        <v>620</v>
      </c>
      <c r="BF1" s="77">
        <v>670</v>
      </c>
      <c r="BG1" s="77">
        <v>680</v>
      </c>
      <c r="BH1" s="75">
        <v>1000</v>
      </c>
      <c r="BI1" s="77">
        <v>1310</v>
      </c>
      <c r="BJ1" s="75">
        <v>2000</v>
      </c>
      <c r="BK1" s="75">
        <v>3000</v>
      </c>
      <c r="BL1" s="75">
        <v>4000</v>
      </c>
      <c r="BM1" s="75">
        <v>6000</v>
      </c>
      <c r="BN1" s="76">
        <v>6100</v>
      </c>
      <c r="BO1" s="77">
        <v>6110</v>
      </c>
      <c r="BP1" s="77">
        <v>6120</v>
      </c>
      <c r="BQ1" s="76">
        <v>6200</v>
      </c>
      <c r="BR1" s="75">
        <v>7000</v>
      </c>
      <c r="BS1" s="75">
        <v>9000</v>
      </c>
      <c r="BT1" s="76" t="s">
        <v>54</v>
      </c>
      <c r="BU1" s="76" t="s">
        <v>56</v>
      </c>
      <c r="BV1" s="77">
        <v>9850</v>
      </c>
      <c r="BW1" s="78"/>
      <c r="BX1" s="78"/>
      <c r="BY1" s="78"/>
      <c r="BZ1" s="76">
        <v>9900</v>
      </c>
      <c r="CA1" s="75"/>
      <c r="CB1" s="77"/>
      <c r="CC1" s="77"/>
      <c r="CD1" s="80">
        <v>1</v>
      </c>
      <c r="CE1" s="81"/>
      <c r="CF1" s="81"/>
      <c r="CG1" s="81"/>
      <c r="CH1" s="80">
        <v>2</v>
      </c>
      <c r="CI1" s="81"/>
      <c r="CJ1" s="81"/>
      <c r="CK1" s="81"/>
      <c r="CL1" s="80">
        <v>3</v>
      </c>
      <c r="CM1" s="80">
        <v>4</v>
      </c>
      <c r="CN1" s="80">
        <v>5</v>
      </c>
      <c r="CO1" s="81"/>
      <c r="CP1" s="82"/>
      <c r="CQ1" s="81"/>
      <c r="CR1" s="83"/>
    </row>
    <row r="2" spans="1:96" ht="131.25" customHeight="1" thickBot="1">
      <c r="A2" s="84" t="s">
        <v>173</v>
      </c>
      <c r="B2" s="85" t="s">
        <v>172</v>
      </c>
      <c r="C2" s="85">
        <v>2011</v>
      </c>
      <c r="D2" s="86" t="s">
        <v>35</v>
      </c>
      <c r="E2" s="87" t="s">
        <v>36</v>
      </c>
      <c r="F2" s="86" t="s">
        <v>37</v>
      </c>
      <c r="G2" s="87" t="s">
        <v>91</v>
      </c>
      <c r="H2" s="86" t="s">
        <v>38</v>
      </c>
      <c r="I2" s="88" t="s">
        <v>92</v>
      </c>
      <c r="J2" s="88" t="s">
        <v>93</v>
      </c>
      <c r="K2" s="86" t="s">
        <v>39</v>
      </c>
      <c r="L2" s="89" t="s">
        <v>108</v>
      </c>
      <c r="M2" s="89" t="s">
        <v>40</v>
      </c>
      <c r="N2" s="90" t="s">
        <v>152</v>
      </c>
      <c r="O2" s="90" t="s">
        <v>111</v>
      </c>
      <c r="P2" s="90" t="s">
        <v>112</v>
      </c>
      <c r="Q2" s="91" t="s">
        <v>41</v>
      </c>
      <c r="R2" s="89" t="s">
        <v>23</v>
      </c>
      <c r="S2" s="88" t="s">
        <v>90</v>
      </c>
      <c r="T2" s="86" t="s">
        <v>42</v>
      </c>
      <c r="U2" s="86" t="s">
        <v>43</v>
      </c>
      <c r="V2" s="87" t="s">
        <v>94</v>
      </c>
      <c r="W2" s="86" t="s">
        <v>44</v>
      </c>
      <c r="X2" s="87" t="s">
        <v>45</v>
      </c>
      <c r="Y2" s="89" t="s">
        <v>36</v>
      </c>
      <c r="Z2" s="91" t="s">
        <v>46</v>
      </c>
      <c r="AA2" s="90" t="s">
        <v>152</v>
      </c>
      <c r="AB2" s="90" t="s">
        <v>111</v>
      </c>
      <c r="AC2" s="90" t="s">
        <v>112</v>
      </c>
      <c r="AD2" s="91" t="s">
        <v>23</v>
      </c>
      <c r="AE2" s="86" t="s">
        <v>47</v>
      </c>
      <c r="AF2" s="87" t="s">
        <v>48</v>
      </c>
      <c r="AG2" s="87" t="s">
        <v>49</v>
      </c>
      <c r="AH2" s="86" t="s">
        <v>50</v>
      </c>
      <c r="AI2" s="87" t="s">
        <v>45</v>
      </c>
      <c r="AJ2" s="89" t="s">
        <v>36</v>
      </c>
      <c r="AK2" s="91" t="s">
        <v>46</v>
      </c>
      <c r="AL2" s="90" t="s">
        <v>152</v>
      </c>
      <c r="AM2" s="90" t="s">
        <v>111</v>
      </c>
      <c r="AN2" s="90" t="s">
        <v>112</v>
      </c>
      <c r="AO2" s="91" t="s">
        <v>23</v>
      </c>
      <c r="AP2" s="87" t="s">
        <v>51</v>
      </c>
      <c r="AQ2" s="89" t="s">
        <v>48</v>
      </c>
      <c r="AR2" s="89" t="s">
        <v>52</v>
      </c>
      <c r="AS2" s="86" t="s">
        <v>53</v>
      </c>
      <c r="AT2" s="87" t="s">
        <v>55</v>
      </c>
      <c r="AU2" s="87" t="s">
        <v>57</v>
      </c>
      <c r="AV2" s="87" t="s">
        <v>59</v>
      </c>
      <c r="AW2" s="87" t="s">
        <v>60</v>
      </c>
      <c r="AX2" s="87" t="s">
        <v>61</v>
      </c>
      <c r="AY2" s="92" t="s">
        <v>62</v>
      </c>
      <c r="AZ2" s="86" t="s">
        <v>63</v>
      </c>
      <c r="BA2" s="87" t="s">
        <v>65</v>
      </c>
      <c r="BB2" s="89" t="s">
        <v>66</v>
      </c>
      <c r="BC2" s="87" t="s">
        <v>67</v>
      </c>
      <c r="BD2" s="89" t="s">
        <v>68</v>
      </c>
      <c r="BE2" s="89" t="s">
        <v>69</v>
      </c>
      <c r="BF2" s="89" t="s">
        <v>70</v>
      </c>
      <c r="BG2" s="89" t="s">
        <v>71</v>
      </c>
      <c r="BH2" s="86" t="s">
        <v>72</v>
      </c>
      <c r="BI2" s="89" t="s">
        <v>95</v>
      </c>
      <c r="BJ2" s="86" t="s">
        <v>73</v>
      </c>
      <c r="BK2" s="86" t="s">
        <v>74</v>
      </c>
      <c r="BL2" s="86" t="s">
        <v>75</v>
      </c>
      <c r="BM2" s="86" t="s">
        <v>76</v>
      </c>
      <c r="BN2" s="87" t="s">
        <v>77</v>
      </c>
      <c r="BO2" s="89" t="s">
        <v>78</v>
      </c>
      <c r="BP2" s="89" t="s">
        <v>79</v>
      </c>
      <c r="BQ2" s="87" t="s">
        <v>80</v>
      </c>
      <c r="BR2" s="86" t="s">
        <v>81</v>
      </c>
      <c r="BS2" s="86" t="s">
        <v>82</v>
      </c>
      <c r="BT2" s="87" t="s">
        <v>83</v>
      </c>
      <c r="BU2" s="87" t="s">
        <v>84</v>
      </c>
      <c r="BV2" s="89" t="s">
        <v>85</v>
      </c>
      <c r="BW2" s="90" t="s">
        <v>153</v>
      </c>
      <c r="BX2" s="90" t="s">
        <v>118</v>
      </c>
      <c r="BY2" s="90" t="s">
        <v>119</v>
      </c>
      <c r="BZ2" s="87" t="s">
        <v>86</v>
      </c>
      <c r="CA2" s="86" t="s">
        <v>130</v>
      </c>
      <c r="CB2" s="92" t="s">
        <v>87</v>
      </c>
      <c r="CC2" s="92" t="s">
        <v>131</v>
      </c>
      <c r="CD2" s="93" t="s">
        <v>120</v>
      </c>
      <c r="CE2" s="94" t="s">
        <v>121</v>
      </c>
      <c r="CF2" s="94" t="s">
        <v>122</v>
      </c>
      <c r="CG2" s="94" t="s">
        <v>123</v>
      </c>
      <c r="CH2" s="93" t="s">
        <v>124</v>
      </c>
      <c r="CI2" s="94" t="s">
        <v>125</v>
      </c>
      <c r="CJ2" s="94" t="s">
        <v>126</v>
      </c>
      <c r="CK2" s="94" t="s">
        <v>127</v>
      </c>
      <c r="CL2" s="95" t="s">
        <v>20</v>
      </c>
      <c r="CM2" s="93" t="s">
        <v>21</v>
      </c>
      <c r="CN2" s="93" t="s">
        <v>133</v>
      </c>
      <c r="CO2" s="94" t="s">
        <v>134</v>
      </c>
      <c r="CP2" s="96" t="s">
        <v>22</v>
      </c>
      <c r="CQ2" s="94" t="s">
        <v>135</v>
      </c>
      <c r="CR2" s="73" t="s">
        <v>22</v>
      </c>
    </row>
    <row r="3" ht="13.5" thickTop="1"/>
    <row r="4" spans="4:82" ht="12.75">
      <c r="D4" s="74" t="s">
        <v>170</v>
      </c>
      <c r="CD4" s="74" t="s">
        <v>114</v>
      </c>
    </row>
    <row r="5" spans="1:96" ht="12.75">
      <c r="A5" t="str">
        <f>ΙΑΝ!$C$6</f>
        <v>ΚΕΝΤΡΟ ΚΟΙΝΩΝΙΚΗΣ ΠΡΟΝΟΙΑΣ ΠΕΡΙΦΕΡΕΙΑΣ ΚΕΝΤΡΙΚΗΣ ΜΑΚΕΔΟΝΙΑΣ</v>
      </c>
      <c r="B5">
        <f>ΙΑΝ!$F$8</f>
        <v>997288259</v>
      </c>
      <c r="C5" t="s">
        <v>163</v>
      </c>
      <c r="D5" s="1">
        <f>ΙΑΝ!$D$18</f>
        <v>1004000</v>
      </c>
      <c r="E5" s="1">
        <f>ΙΑΝ!$D$19</f>
        <v>1004000</v>
      </c>
      <c r="F5" s="1">
        <f>ΙΑΝ!$D$20</f>
        <v>0</v>
      </c>
      <c r="G5" s="1">
        <f>ΙΑΝ!$D$21</f>
        <v>0</v>
      </c>
      <c r="H5" s="1">
        <f>ΙΑΝ!$D$22</f>
        <v>2000</v>
      </c>
      <c r="I5" s="1">
        <f>ΙΑΝ!$D$23</f>
        <v>0</v>
      </c>
      <c r="J5" s="1">
        <f>ΙΑΝ!$D$24</f>
        <v>2000</v>
      </c>
      <c r="K5" s="1">
        <f>ΙΑΝ!$D$25</f>
        <v>5270000</v>
      </c>
      <c r="L5" s="1">
        <f>ΙΑΝ!$D$26</f>
        <v>5171000</v>
      </c>
      <c r="M5" s="1">
        <f>ΙΑΝ!$D$27</f>
        <v>0</v>
      </c>
      <c r="N5" s="1">
        <f>ΙΑΝ!$D$28</f>
        <v>0</v>
      </c>
      <c r="O5" s="1">
        <f>ΙΑΝ!$D$29</f>
        <v>0</v>
      </c>
      <c r="P5" s="1">
        <f>ΙΑΝ!$D$30</f>
        <v>0</v>
      </c>
      <c r="Q5" s="1">
        <f>ΙΑΝ!$D$31</f>
        <v>0</v>
      </c>
      <c r="R5" s="1">
        <f>ΙΑΝ!$D$32</f>
        <v>25000</v>
      </c>
      <c r="S5" s="1">
        <f>ΙΑΝ!$D$33</f>
        <v>0</v>
      </c>
      <c r="T5" s="1">
        <f>ΙΑΝ!$D$34</f>
        <v>0</v>
      </c>
      <c r="U5" s="1">
        <f>ΙΑΝ!$D$35</f>
        <v>400000</v>
      </c>
      <c r="V5" s="1">
        <f>ΙΑΝ!$D$36</f>
        <v>300000</v>
      </c>
      <c r="W5" s="1">
        <f>ΙΑΝ!$D$37</f>
        <v>0</v>
      </c>
      <c r="X5" s="1">
        <f>ΙΑΝ!$D$38</f>
        <v>0</v>
      </c>
      <c r="Y5" s="1">
        <f>ΙΑΝ!$D$39</f>
        <v>0</v>
      </c>
      <c r="Z5" s="1">
        <f>ΙΑΝ!$D$40</f>
        <v>0</v>
      </c>
      <c r="AA5" s="1">
        <f>ΙΑΝ!$D$41</f>
        <v>0</v>
      </c>
      <c r="AB5" s="1">
        <f>ΙΑΝ!$D$42</f>
        <v>0</v>
      </c>
      <c r="AC5" s="1">
        <f>ΙΑΝ!$D$43</f>
        <v>0</v>
      </c>
      <c r="AD5" s="1">
        <f>ΙΑΝ!$D$44</f>
        <v>0</v>
      </c>
      <c r="AE5" s="1">
        <f>ΙΑΝ!$D$45</f>
        <v>0</v>
      </c>
      <c r="AF5" s="1">
        <f>ΙΑΝ!$D$46</f>
        <v>0</v>
      </c>
      <c r="AG5" s="1">
        <f>ΙΑΝ!$D$47</f>
        <v>0</v>
      </c>
      <c r="AH5" s="1">
        <f>ΙΑΝ!$D$48</f>
        <v>1100000</v>
      </c>
      <c r="AI5" s="1">
        <f>ΙΑΝ!$D$49</f>
        <v>0</v>
      </c>
      <c r="AJ5" s="1">
        <f>ΙΑΝ!$D$50</f>
        <v>0</v>
      </c>
      <c r="AK5" s="1">
        <f>ΙΑΝ!$D$51</f>
        <v>0</v>
      </c>
      <c r="AL5" s="1">
        <f>ΙΑΝ!$D$52</f>
        <v>0</v>
      </c>
      <c r="AM5" s="1">
        <f>ΙΑΝ!$D$53</f>
        <v>0</v>
      </c>
      <c r="AN5" s="1">
        <f>ΙΑΝ!$D$54</f>
        <v>0</v>
      </c>
      <c r="AO5" s="1">
        <f>ΙΑΝ!$D$55</f>
        <v>0</v>
      </c>
      <c r="AP5" s="1">
        <f>ΙΑΝ!$D$56</f>
        <v>0</v>
      </c>
      <c r="AQ5" s="1">
        <f>ΙΑΝ!$D$57</f>
        <v>0</v>
      </c>
      <c r="AR5" s="1">
        <f>ΙΑΝ!$D$58</f>
        <v>0</v>
      </c>
      <c r="AS5" s="1">
        <f>ΙΑΝ!$D$59</f>
        <v>100000</v>
      </c>
      <c r="AT5" s="1">
        <f>ΙΑΝ!$D$60</f>
        <v>0</v>
      </c>
      <c r="AU5" s="1">
        <f>ΙΑΝ!$D$61</f>
        <v>100000</v>
      </c>
      <c r="AV5" s="1">
        <f>ΙΑΝ!$D$62</f>
        <v>0</v>
      </c>
      <c r="AW5" s="1">
        <f>ΙΑΝ!$D$63</f>
        <v>0</v>
      </c>
      <c r="AX5" s="1">
        <f>ΙΑΝ!$D$64</f>
        <v>0</v>
      </c>
      <c r="AY5" s="1">
        <f>ΙΑΝ!$D$65</f>
        <v>7876000</v>
      </c>
      <c r="AZ5" s="1">
        <f>ΙΑΝ!$D$72</f>
        <v>3498500</v>
      </c>
      <c r="BA5" s="1">
        <f>ΙΑΝ!$D$73</f>
        <v>522000</v>
      </c>
      <c r="BB5" s="1">
        <f>ΙΑΝ!$D$74</f>
        <v>181000</v>
      </c>
      <c r="BC5" s="1">
        <f>ΙΑΝ!$D$75</f>
        <v>315000</v>
      </c>
      <c r="BD5" s="1">
        <f>ΙΑΝ!$D$76</f>
        <v>0</v>
      </c>
      <c r="BE5" s="1">
        <f>ΙΑΝ!$D$77</f>
        <v>0</v>
      </c>
      <c r="BF5" s="1">
        <f>ΙΑΝ!$D$78</f>
        <v>15000</v>
      </c>
      <c r="BG5" s="1">
        <f>ΙΑΝ!$D$79</f>
        <v>0</v>
      </c>
      <c r="BH5" s="1">
        <f>ΙΑΝ!$D$80</f>
        <v>1960000</v>
      </c>
      <c r="BI5" s="1">
        <f>ΙΑΝ!$D$81</f>
        <v>444000</v>
      </c>
      <c r="BJ5" s="1">
        <f>ΙΑΝ!$D$82</f>
        <v>0</v>
      </c>
      <c r="BK5" s="1">
        <f>ΙΑΝ!$D$83</f>
        <v>300000</v>
      </c>
      <c r="BL5" s="1">
        <f>ΙΑΝ!$D$84</f>
        <v>0</v>
      </c>
      <c r="BM5" s="1">
        <f>ΙΑΝ!$D$85</f>
        <v>0</v>
      </c>
      <c r="BN5" s="1">
        <f>ΙΑΝ!$D$86</f>
        <v>0</v>
      </c>
      <c r="BO5" s="1">
        <f>ΙΑΝ!$D$87</f>
        <v>0</v>
      </c>
      <c r="BP5" s="1">
        <f>ΙΑΝ!$D$88</f>
        <v>0</v>
      </c>
      <c r="BQ5" s="1">
        <f>ΙΑΝ!$D$89</f>
        <v>0</v>
      </c>
      <c r="BR5" s="1">
        <f>ΙΑΝ!$D$90</f>
        <v>21500</v>
      </c>
      <c r="BS5" s="1">
        <f>ΙΑΝ!$D$91</f>
        <v>192000</v>
      </c>
      <c r="BT5" s="1">
        <f>ΙΑΝ!$D$92</f>
        <v>0</v>
      </c>
      <c r="BU5" s="1">
        <f>ΙΑΝ!$D$93</f>
        <v>100000</v>
      </c>
      <c r="BV5" s="1">
        <f>ΙΑΝ!$D$94</f>
        <v>0</v>
      </c>
      <c r="BW5" s="1">
        <f>ΙΑΝ!$D$95</f>
        <v>0</v>
      </c>
      <c r="BX5" s="1">
        <f>ΙΑΝ!$D$96</f>
        <v>0</v>
      </c>
      <c r="BY5" s="1">
        <f>ΙΑΝ!$D$97</f>
        <v>0</v>
      </c>
      <c r="BZ5" s="1">
        <f>ΙΑΝ!$D$98</f>
        <v>0</v>
      </c>
      <c r="CA5" s="1">
        <f>ΙΑΝ!$D$99</f>
        <v>0</v>
      </c>
      <c r="CB5" s="1">
        <f>ΙΑΝ!$D$100</f>
        <v>5972000</v>
      </c>
      <c r="CC5" s="1">
        <f>ΙΑΝ!$D$101</f>
        <v>0</v>
      </c>
      <c r="CD5" s="1">
        <f>ΙΑΝ!$D$109</f>
        <v>2804109</v>
      </c>
      <c r="CE5" s="1">
        <f>ΙΑΝ!$D$110</f>
        <v>0</v>
      </c>
      <c r="CF5" s="1">
        <f>ΙΑΝ!$D$111</f>
        <v>92698.41</v>
      </c>
      <c r="CG5" s="1">
        <f>ΙΑΝ!$D$112</f>
        <v>2711410.59</v>
      </c>
      <c r="CH5" s="1">
        <f>ΙΑΝ!$D$113</f>
        <v>0</v>
      </c>
      <c r="CI5" s="1">
        <f>ΙΑΝ!$D$114</f>
        <v>0</v>
      </c>
      <c r="CJ5" s="1">
        <f>ΙΑΝ!$D$115</f>
        <v>0</v>
      </c>
      <c r="CK5" s="1">
        <f>ΙΑΝ!$D$116</f>
        <v>0</v>
      </c>
      <c r="CL5" s="1">
        <f>ΙΑΝ!$D$117</f>
        <v>0</v>
      </c>
      <c r="CM5" s="1">
        <f>ΙΑΝ!$D$118</f>
        <v>0</v>
      </c>
      <c r="CN5" s="1">
        <f>ΙΑΝ!$D$119</f>
        <v>299507.39</v>
      </c>
      <c r="CO5" s="1">
        <f>ΙΑΝ!$D$120</f>
        <v>299507.39</v>
      </c>
      <c r="CP5" s="1">
        <f>ΙΑΝ!$D$121</f>
        <v>0</v>
      </c>
      <c r="CQ5" s="1">
        <f>ΙΑΝ!$D$122</f>
        <v>0</v>
      </c>
      <c r="CR5" s="1">
        <f>ΙΑΝ!$D$123</f>
        <v>0</v>
      </c>
    </row>
    <row r="6" spans="1:96" ht="12.75">
      <c r="A6" t="str">
        <f>ΙΑΝ!$C$6</f>
        <v>ΚΕΝΤΡΟ ΚΟΙΝΩΝΙΚΗΣ ΠΡΟΝΟΙΑΣ ΠΕΡΙΦΕΡΕΙΑΣ ΚΕΝΤΡΙΚΗΣ ΜΑΚΕΔΟΝΙΑΣ</v>
      </c>
      <c r="B6">
        <f>ΙΑΝ!$F$8</f>
        <v>997288259</v>
      </c>
      <c r="C6" t="s">
        <v>164</v>
      </c>
      <c r="D6" s="1">
        <f>ΦΕΒ!$D$18</f>
        <v>1004000</v>
      </c>
      <c r="E6" s="1">
        <f>ΦΕΒ!$D$19</f>
        <v>1004000</v>
      </c>
      <c r="F6" s="1">
        <f>ΦΕΒ!$D$20</f>
        <v>0</v>
      </c>
      <c r="G6" s="1">
        <f>ΦΕΒ!$D$21</f>
        <v>0</v>
      </c>
      <c r="H6" s="1">
        <f>ΦΕΒ!$D$22</f>
        <v>2000</v>
      </c>
      <c r="I6" s="1">
        <f>ΦΕΒ!$D$23</f>
        <v>0</v>
      </c>
      <c r="J6" s="1">
        <f>ΦΕΒ!$D$24</f>
        <v>2000</v>
      </c>
      <c r="K6" s="1">
        <f>ΦΕΒ!$D$25</f>
        <v>5270000</v>
      </c>
      <c r="L6" s="1">
        <f>ΦΕΒ!$D$26</f>
        <v>5171000</v>
      </c>
      <c r="M6" s="1">
        <f>ΦΕΒ!$D$27</f>
        <v>0</v>
      </c>
      <c r="N6" s="1">
        <f>ΦΕΒ!$D$28</f>
        <v>0</v>
      </c>
      <c r="O6" s="1">
        <f>ΦΕΒ!$D$29</f>
        <v>0</v>
      </c>
      <c r="P6" s="1">
        <f>ΦΕΒ!$D$30</f>
        <v>0</v>
      </c>
      <c r="Q6" s="1">
        <f>ΦΕΒ!$D$31</f>
        <v>0</v>
      </c>
      <c r="R6" s="1">
        <f>ΦΕΒ!$D$32</f>
        <v>25000</v>
      </c>
      <c r="S6" s="1">
        <f>ΦΕΒ!$D$33</f>
        <v>0</v>
      </c>
      <c r="T6" s="1">
        <f>ΦΕΒ!$D$34</f>
        <v>0</v>
      </c>
      <c r="U6" s="1">
        <f>ΦΕΒ!$D$35</f>
        <v>400000</v>
      </c>
      <c r="V6" s="1">
        <f>ΦΕΒ!$D$36</f>
        <v>300000</v>
      </c>
      <c r="W6" s="1">
        <f>ΦΕΒ!$D$37</f>
        <v>0</v>
      </c>
      <c r="X6" s="1">
        <f>ΦΕΒ!$D$38</f>
        <v>0</v>
      </c>
      <c r="Y6" s="1">
        <f>ΦΕΒ!$D$39</f>
        <v>0</v>
      </c>
      <c r="Z6" s="1">
        <f>ΦΕΒ!$D$40</f>
        <v>0</v>
      </c>
      <c r="AA6" s="1">
        <f>ΦΕΒ!$D$41</f>
        <v>0</v>
      </c>
      <c r="AB6" s="1">
        <f>ΦΕΒ!$D$42</f>
        <v>0</v>
      </c>
      <c r="AC6" s="1">
        <f>ΦΕΒ!$D$43</f>
        <v>0</v>
      </c>
      <c r="AD6" s="1">
        <f>ΦΕΒ!$D$44</f>
        <v>0</v>
      </c>
      <c r="AE6" s="1">
        <f>ΦΕΒ!$D$45</f>
        <v>0</v>
      </c>
      <c r="AF6" s="1">
        <f>ΦΕΒ!$D$46</f>
        <v>0</v>
      </c>
      <c r="AG6" s="1">
        <f>ΦΕΒ!$D$47</f>
        <v>0</v>
      </c>
      <c r="AH6" s="1">
        <f>ΦΕΒ!$D$48</f>
        <v>1100000</v>
      </c>
      <c r="AI6" s="1">
        <f>ΦΕΒ!$D$49</f>
        <v>0</v>
      </c>
      <c r="AJ6" s="1">
        <f>ΦΕΒ!$D$50</f>
        <v>0</v>
      </c>
      <c r="AK6" s="1">
        <f>ΦΕΒ!$D$51</f>
        <v>0</v>
      </c>
      <c r="AL6" s="1">
        <f>ΦΕΒ!$D$52</f>
        <v>0</v>
      </c>
      <c r="AM6" s="1">
        <f>ΦΕΒ!$D$53</f>
        <v>0</v>
      </c>
      <c r="AN6" s="1">
        <f>ΦΕΒ!$D$54</f>
        <v>0</v>
      </c>
      <c r="AO6" s="1">
        <f>ΦΕΒ!$D$55</f>
        <v>0</v>
      </c>
      <c r="AP6" s="1">
        <f>ΦΕΒ!$D$56</f>
        <v>0</v>
      </c>
      <c r="AQ6" s="1">
        <f>ΦΕΒ!$D$57</f>
        <v>0</v>
      </c>
      <c r="AR6" s="1">
        <f>ΦΕΒ!$D$58</f>
        <v>0</v>
      </c>
      <c r="AS6" s="1">
        <f>ΦΕΒ!$D$59</f>
        <v>100000</v>
      </c>
      <c r="AT6" s="1">
        <f>ΦΕΒ!$D$60</f>
        <v>0</v>
      </c>
      <c r="AU6" s="1">
        <f>ΦΕΒ!$D$61</f>
        <v>100000</v>
      </c>
      <c r="AV6" s="1">
        <f>ΦΕΒ!$D$62</f>
        <v>0</v>
      </c>
      <c r="AW6" s="1">
        <f>ΦΕΒ!$D$63</f>
        <v>0</v>
      </c>
      <c r="AX6" s="1">
        <f>ΦΕΒ!$D$64</f>
        <v>0</v>
      </c>
      <c r="AY6" s="1">
        <f>ΦΕΒ!$D$65</f>
        <v>7876000</v>
      </c>
      <c r="AZ6" s="1">
        <f>ΦΕΒ!$D$72</f>
        <v>3498500</v>
      </c>
      <c r="BA6" s="1">
        <f>ΦΕΒ!$D$73</f>
        <v>522000</v>
      </c>
      <c r="BB6" s="1">
        <f>ΦΕΒ!$D$74</f>
        <v>181000</v>
      </c>
      <c r="BC6" s="1">
        <f>ΦΕΒ!$D$75</f>
        <v>315000</v>
      </c>
      <c r="BD6" s="1">
        <f>ΦΕΒ!$D$76</f>
        <v>0</v>
      </c>
      <c r="BE6" s="1">
        <f>ΦΕΒ!$D$77</f>
        <v>0</v>
      </c>
      <c r="BF6" s="1">
        <f>ΦΕΒ!$D$78</f>
        <v>15000</v>
      </c>
      <c r="BG6" s="1">
        <f>ΦΕΒ!$D$79</f>
        <v>0</v>
      </c>
      <c r="BH6" s="1">
        <f>ΦΕΒ!$D$80</f>
        <v>1960000</v>
      </c>
      <c r="BI6" s="1">
        <f>ΦΕΒ!$D$81</f>
        <v>444000</v>
      </c>
      <c r="BJ6" s="1">
        <f>ΦΕΒ!$D$82</f>
        <v>0</v>
      </c>
      <c r="BK6" s="1">
        <f>ΦΕΒ!$D$83</f>
        <v>300000</v>
      </c>
      <c r="BL6" s="1">
        <f>ΦΕΒ!$D$84</f>
        <v>0</v>
      </c>
      <c r="BM6" s="1">
        <f>ΦΕΒ!$D$85</f>
        <v>0</v>
      </c>
      <c r="BN6" s="1">
        <f>ΦΕΒ!$D$86</f>
        <v>0</v>
      </c>
      <c r="BO6" s="1">
        <f>ΦΕΒ!$D$87</f>
        <v>0</v>
      </c>
      <c r="BP6" s="1">
        <f>ΦΕΒ!$D$88</f>
        <v>0</v>
      </c>
      <c r="BQ6" s="1">
        <f>ΦΕΒ!$D$89</f>
        <v>0</v>
      </c>
      <c r="BR6" s="1">
        <f>ΦΕΒ!$D$90</f>
        <v>21500</v>
      </c>
      <c r="BS6" s="1">
        <f>ΦΕΒ!$D$91</f>
        <v>192000</v>
      </c>
      <c r="BT6" s="1">
        <f>ΦΕΒ!$D$92</f>
        <v>0</v>
      </c>
      <c r="BU6" s="1">
        <f>ΦΕΒ!$D$93</f>
        <v>100000</v>
      </c>
      <c r="BV6" s="1">
        <f>ΦΕΒ!$D$94</f>
        <v>0</v>
      </c>
      <c r="BW6" s="1">
        <f>ΦΕΒ!$D$95</f>
        <v>0</v>
      </c>
      <c r="BX6" s="1">
        <f>ΦΕΒ!$D$96</f>
        <v>0</v>
      </c>
      <c r="BY6" s="1">
        <f>ΦΕΒ!$D$97</f>
        <v>0</v>
      </c>
      <c r="BZ6" s="1">
        <f>ΦΕΒ!$D$98</f>
        <v>0</v>
      </c>
      <c r="CA6" s="1">
        <f>ΦΕΒ!$D$99</f>
        <v>0</v>
      </c>
      <c r="CB6" s="1">
        <f>ΦΕΒ!$D$100</f>
        <v>5972000</v>
      </c>
      <c r="CC6" s="1">
        <f>ΦΕΒ!$D$101</f>
        <v>0</v>
      </c>
      <c r="CD6" s="1">
        <f>ΦΕΒ!$D$109</f>
        <v>2804109</v>
      </c>
      <c r="CE6" s="1">
        <f>ΦΕΒ!$D$110</f>
        <v>0</v>
      </c>
      <c r="CF6" s="1">
        <f>ΦΕΒ!$D$111</f>
        <v>92698.41</v>
      </c>
      <c r="CG6" s="1">
        <f>ΦΕΒ!$D$112</f>
        <v>2711410.59</v>
      </c>
      <c r="CH6" s="1">
        <f>ΦΕΒ!$D$113</f>
        <v>0</v>
      </c>
      <c r="CI6" s="1">
        <f>ΦΕΒ!$D$114</f>
        <v>0</v>
      </c>
      <c r="CJ6" s="1">
        <f>ΦΕΒ!$D$115</f>
        <v>0</v>
      </c>
      <c r="CK6" s="1">
        <f>ΦΕΒ!$D$116</f>
        <v>0</v>
      </c>
      <c r="CL6" s="1">
        <f>ΦΕΒ!$D$117</f>
        <v>0</v>
      </c>
      <c r="CM6" s="1">
        <f>ΦΕΒ!$D$118</f>
        <v>0</v>
      </c>
      <c r="CN6" s="1">
        <f>ΦΕΒ!$D$119</f>
        <v>299507.39</v>
      </c>
      <c r="CO6" s="1">
        <f>ΦΕΒ!$D$120</f>
        <v>299507.39</v>
      </c>
      <c r="CP6" s="1">
        <f>ΦΕΒ!$D$121</f>
        <v>0</v>
      </c>
      <c r="CQ6" s="1">
        <f>ΦΕΒ!$D$122</f>
        <v>0</v>
      </c>
      <c r="CR6" s="1">
        <f>ΦΕΒ!$D$123</f>
        <v>0</v>
      </c>
    </row>
    <row r="7" spans="1:96" ht="12.75">
      <c r="A7" t="str">
        <f>ΙΑΝ!$C$6</f>
        <v>ΚΕΝΤΡΟ ΚΟΙΝΩΝΙΚΗΣ ΠΡΟΝΟΙΑΣ ΠΕΡΙΦΕΡΕΙΑΣ ΚΕΝΤΡΙΚΗΣ ΜΑΚΕΔΟΝΙΑΣ</v>
      </c>
      <c r="B7">
        <f>ΙΑΝ!$F$8</f>
        <v>997288259</v>
      </c>
      <c r="C7" t="s">
        <v>165</v>
      </c>
      <c r="D7" s="1">
        <f>ΜΑΡ!$D$18</f>
        <v>1004000</v>
      </c>
      <c r="E7" s="1">
        <f>ΜΑΡ!$D$19</f>
        <v>1004000</v>
      </c>
      <c r="F7" s="1">
        <f>ΜΑΡ!$D$20</f>
        <v>0</v>
      </c>
      <c r="G7" s="1">
        <f>ΜΑΡ!$D$21</f>
        <v>0</v>
      </c>
      <c r="H7" s="1">
        <f>ΜΑΡ!$D$22</f>
        <v>2000</v>
      </c>
      <c r="I7" s="1">
        <f>ΜΑΡ!$D$23</f>
        <v>0</v>
      </c>
      <c r="J7" s="1">
        <f>ΜΑΡ!$D$24</f>
        <v>2000</v>
      </c>
      <c r="K7" s="1">
        <f>ΜΑΡ!$D$25</f>
        <v>5270000</v>
      </c>
      <c r="L7" s="1">
        <f>ΜΑΡ!$D$26</f>
        <v>5171000</v>
      </c>
      <c r="M7" s="1">
        <f>ΜΑΡ!$D$27</f>
        <v>0</v>
      </c>
      <c r="N7" s="1">
        <f>ΜΑΡ!$D$28</f>
        <v>0</v>
      </c>
      <c r="O7" s="1">
        <f>ΜΑΡ!$D$29</f>
        <v>0</v>
      </c>
      <c r="P7" s="1">
        <f>ΜΑΡ!$D$30</f>
        <v>0</v>
      </c>
      <c r="Q7" s="1">
        <f>ΜΑΡ!$D$31</f>
        <v>0</v>
      </c>
      <c r="R7" s="1">
        <f>ΜΑΡ!$D$32</f>
        <v>25000</v>
      </c>
      <c r="S7" s="1">
        <f>ΜΑΡ!$D$33</f>
        <v>0</v>
      </c>
      <c r="T7" s="1">
        <f>ΜΑΡ!$D$34</f>
        <v>0</v>
      </c>
      <c r="U7" s="1">
        <f>ΜΑΡ!$D$35</f>
        <v>400000</v>
      </c>
      <c r="V7" s="1">
        <f>ΜΑΡ!$D$36</f>
        <v>300000</v>
      </c>
      <c r="W7" s="1">
        <f>ΜΑΡ!$D$37</f>
        <v>0</v>
      </c>
      <c r="X7" s="1">
        <f>ΜΑΡ!$D$38</f>
        <v>0</v>
      </c>
      <c r="Y7" s="1">
        <f>ΜΑΡ!$D$39</f>
        <v>0</v>
      </c>
      <c r="Z7" s="1">
        <f>ΜΑΡ!$D$40</f>
        <v>0</v>
      </c>
      <c r="AA7" s="1">
        <f>ΜΑΡ!$D$41</f>
        <v>0</v>
      </c>
      <c r="AB7" s="1">
        <f>ΜΑΡ!$D$42</f>
        <v>0</v>
      </c>
      <c r="AC7" s="1">
        <f>ΜΑΡ!$D$43</f>
        <v>0</v>
      </c>
      <c r="AD7" s="1">
        <f>ΜΑΡ!$D$44</f>
        <v>0</v>
      </c>
      <c r="AE7" s="1">
        <f>ΜΑΡ!$D$45</f>
        <v>0</v>
      </c>
      <c r="AF7" s="1">
        <f>ΜΑΡ!$D$46</f>
        <v>0</v>
      </c>
      <c r="AG7" s="1">
        <f>ΜΑΡ!$D$47</f>
        <v>0</v>
      </c>
      <c r="AH7" s="1">
        <f>ΜΑΡ!$D$48</f>
        <v>1100000</v>
      </c>
      <c r="AI7" s="1">
        <f>ΜΑΡ!$D$49</f>
        <v>0</v>
      </c>
      <c r="AJ7" s="1">
        <f>ΜΑΡ!$D$50</f>
        <v>0</v>
      </c>
      <c r="AK7" s="1">
        <f>ΜΑΡ!$D$51</f>
        <v>0</v>
      </c>
      <c r="AL7" s="1">
        <f>ΜΑΡ!$D$52</f>
        <v>0</v>
      </c>
      <c r="AM7" s="1">
        <f>ΜΑΡ!$D$53</f>
        <v>0</v>
      </c>
      <c r="AN7" s="1">
        <f>ΜΑΡ!$D$54</f>
        <v>0</v>
      </c>
      <c r="AO7" s="1">
        <f>ΜΑΡ!$D$55</f>
        <v>0</v>
      </c>
      <c r="AP7" s="1">
        <f>ΜΑΡ!$D$56</f>
        <v>0</v>
      </c>
      <c r="AQ7" s="1">
        <f>ΜΑΡ!$D$57</f>
        <v>0</v>
      </c>
      <c r="AR7" s="1">
        <f>ΜΑΡ!$D$58</f>
        <v>0</v>
      </c>
      <c r="AS7" s="1">
        <f>ΜΑΡ!$D$59</f>
        <v>100000</v>
      </c>
      <c r="AT7" s="1">
        <f>ΜΑΡ!$D$60</f>
        <v>0</v>
      </c>
      <c r="AU7" s="1">
        <f>ΜΑΡ!$D$61</f>
        <v>100000</v>
      </c>
      <c r="AV7" s="1">
        <f>ΜΑΡ!$D$62</f>
        <v>0</v>
      </c>
      <c r="AW7" s="1">
        <f>ΜΑΡ!$D$63</f>
        <v>0</v>
      </c>
      <c r="AX7" s="1">
        <f>ΜΑΡ!$D$64</f>
        <v>0</v>
      </c>
      <c r="AY7" s="1">
        <f>ΜΑΡ!$D$65</f>
        <v>7876000</v>
      </c>
      <c r="AZ7" s="1">
        <f>ΜΑΡ!$D$72</f>
        <v>3498500</v>
      </c>
      <c r="BA7" s="1">
        <f>ΜΑΡ!$D$73</f>
        <v>522000</v>
      </c>
      <c r="BB7" s="1">
        <f>ΜΑΡ!$D$74</f>
        <v>181000</v>
      </c>
      <c r="BC7" s="1">
        <f>ΜΑΡ!$D$75</f>
        <v>315000</v>
      </c>
      <c r="BD7" s="1">
        <f>ΜΑΡ!$D$76</f>
        <v>0</v>
      </c>
      <c r="BE7" s="1">
        <f>ΜΑΡ!$D$77</f>
        <v>0</v>
      </c>
      <c r="BF7" s="1">
        <f>ΜΑΡ!$D$78</f>
        <v>15000</v>
      </c>
      <c r="BG7" s="1">
        <f>ΜΑΡ!$D$79</f>
        <v>0</v>
      </c>
      <c r="BH7" s="1">
        <f>ΜΑΡ!$D$80</f>
        <v>1960000</v>
      </c>
      <c r="BI7" s="1">
        <f>ΜΑΡ!$D$81</f>
        <v>444000</v>
      </c>
      <c r="BJ7" s="1">
        <f>ΜΑΡ!$D$82</f>
        <v>0</v>
      </c>
      <c r="BK7" s="1">
        <f>ΜΑΡ!$D$83</f>
        <v>300000</v>
      </c>
      <c r="BL7" s="1">
        <f>ΜΑΡ!$D$84</f>
        <v>0</v>
      </c>
      <c r="BM7" s="1">
        <f>ΜΑΡ!$D$85</f>
        <v>0</v>
      </c>
      <c r="BN7" s="1">
        <f>ΜΑΡ!$D$86</f>
        <v>0</v>
      </c>
      <c r="BO7" s="1">
        <f>ΜΑΡ!$D$87</f>
        <v>0</v>
      </c>
      <c r="BP7" s="1">
        <f>ΜΑΡ!$D$88</f>
        <v>0</v>
      </c>
      <c r="BQ7" s="1">
        <f>ΜΑΡ!$D$89</f>
        <v>0</v>
      </c>
      <c r="BR7" s="1">
        <f>ΜΑΡ!$D$90</f>
        <v>21500</v>
      </c>
      <c r="BS7" s="1">
        <f>ΜΑΡ!$D$91</f>
        <v>192000</v>
      </c>
      <c r="BT7" s="1">
        <f>ΜΑΡ!$D$92</f>
        <v>0</v>
      </c>
      <c r="BU7" s="1">
        <f>ΜΑΡ!$D$93</f>
        <v>100000</v>
      </c>
      <c r="BV7" s="1">
        <f>ΜΑΡ!$D$94</f>
        <v>0</v>
      </c>
      <c r="BW7" s="1">
        <f>ΜΑΡ!$D$95</f>
        <v>0</v>
      </c>
      <c r="BX7" s="1">
        <f>ΜΑΡ!$D$96</f>
        <v>0</v>
      </c>
      <c r="BY7" s="1">
        <f>ΜΑΡ!$D$97</f>
        <v>0</v>
      </c>
      <c r="BZ7" s="1">
        <f>ΜΑΡ!$D$98</f>
        <v>0</v>
      </c>
      <c r="CA7" s="1">
        <f>ΜΑΡ!$D$99</f>
        <v>0</v>
      </c>
      <c r="CB7" s="1">
        <f>ΜΑΡ!$D$100</f>
        <v>5972000</v>
      </c>
      <c r="CC7" s="1">
        <f>ΜΑΡ!$D$101</f>
        <v>0</v>
      </c>
      <c r="CD7" s="1">
        <f>ΜΑΡ!$D$109</f>
        <v>2804109</v>
      </c>
      <c r="CE7" s="1">
        <f>ΜΑΡ!$D$110</f>
        <v>0</v>
      </c>
      <c r="CF7" s="1">
        <f>ΜΑΡ!$D$111</f>
        <v>92698.41</v>
      </c>
      <c r="CG7" s="1">
        <f>ΜΑΡ!$D$112</f>
        <v>2711410.59</v>
      </c>
      <c r="CH7" s="1">
        <f>ΜΑΡ!$D$113</f>
        <v>0</v>
      </c>
      <c r="CI7" s="1">
        <f>ΜΑΡ!$D$114</f>
        <v>0</v>
      </c>
      <c r="CJ7" s="1">
        <f>ΜΑΡ!$D$115</f>
        <v>0</v>
      </c>
      <c r="CK7" s="1">
        <f>ΜΑΡ!$D$116</f>
        <v>0</v>
      </c>
      <c r="CL7" s="1">
        <f>ΜΑΡ!$D$117</f>
        <v>0</v>
      </c>
      <c r="CM7" s="1">
        <f>ΜΑΡ!$D$118</f>
        <v>0</v>
      </c>
      <c r="CN7" s="1">
        <f>ΜΑΡ!$D$119</f>
        <v>299507.39</v>
      </c>
      <c r="CO7" s="1">
        <f>ΜΑΡ!$D$120</f>
        <v>299507.39</v>
      </c>
      <c r="CP7" s="1">
        <f>ΜΑΡ!$D$121</f>
        <v>0</v>
      </c>
      <c r="CQ7" s="1">
        <f>ΜΑΡ!$D$122</f>
        <v>0</v>
      </c>
      <c r="CR7" s="1">
        <f>ΜΑΡ!$D$123</f>
        <v>0</v>
      </c>
    </row>
    <row r="8" spans="1:96" ht="12.75">
      <c r="A8" t="str">
        <f>ΙΑΝ!$C$6</f>
        <v>ΚΕΝΤΡΟ ΚΟΙΝΩΝΙΚΗΣ ΠΡΟΝΟΙΑΣ ΠΕΡΙΦΕΡΕΙΑΣ ΚΕΝΤΡΙΚΗΣ ΜΑΚΕΔΟΝΙΑΣ</v>
      </c>
      <c r="B8">
        <f>ΙΑΝ!$F$8</f>
        <v>997288259</v>
      </c>
      <c r="C8" t="s">
        <v>166</v>
      </c>
      <c r="D8" s="1">
        <f>ΑΠΡ!$D$18</f>
        <v>1004000</v>
      </c>
      <c r="E8" s="1">
        <f>ΑΠΡ!$D$19</f>
        <v>1004000</v>
      </c>
      <c r="F8" s="1">
        <f>ΑΠΡ!$D$20</f>
        <v>0</v>
      </c>
      <c r="G8" s="1">
        <f>ΑΠΡ!$D$21</f>
        <v>0</v>
      </c>
      <c r="H8" s="1">
        <f>ΑΠΡ!$D$22</f>
        <v>2000</v>
      </c>
      <c r="I8" s="1">
        <f>ΑΠΡ!$D$23</f>
        <v>0</v>
      </c>
      <c r="J8" s="1">
        <f>ΑΠΡ!$D$24</f>
        <v>2000</v>
      </c>
      <c r="K8" s="1">
        <f>ΑΠΡ!$D$25</f>
        <v>5270000</v>
      </c>
      <c r="L8" s="1">
        <f>ΑΠΡ!$D$26</f>
        <v>5171000</v>
      </c>
      <c r="M8" s="1">
        <f>ΑΠΡ!$D$27</f>
        <v>0</v>
      </c>
      <c r="N8" s="1">
        <f>ΑΠΡ!$D$28</f>
        <v>0</v>
      </c>
      <c r="O8" s="1">
        <f>ΑΠΡ!$D$29</f>
        <v>0</v>
      </c>
      <c r="P8" s="1">
        <f>ΑΠΡ!$D$30</f>
        <v>0</v>
      </c>
      <c r="Q8" s="1">
        <f>ΑΠΡ!$D$31</f>
        <v>0</v>
      </c>
      <c r="R8" s="1">
        <f>ΑΠΡ!$D$32</f>
        <v>25000</v>
      </c>
      <c r="S8" s="1">
        <f>ΑΠΡ!$D$33</f>
        <v>0</v>
      </c>
      <c r="T8" s="1">
        <f>ΑΠΡ!$D$34</f>
        <v>0</v>
      </c>
      <c r="U8" s="1">
        <f>ΑΠΡ!$D$35</f>
        <v>400000</v>
      </c>
      <c r="V8" s="1">
        <f>ΑΠΡ!$D$36</f>
        <v>300000</v>
      </c>
      <c r="W8" s="1">
        <f>ΑΠΡ!$D$37</f>
        <v>0</v>
      </c>
      <c r="X8" s="1">
        <f>ΑΠΡ!$D$38</f>
        <v>0</v>
      </c>
      <c r="Y8" s="1">
        <f>ΑΠΡ!$D$39</f>
        <v>0</v>
      </c>
      <c r="Z8" s="1">
        <f>ΑΠΡ!$D$40</f>
        <v>0</v>
      </c>
      <c r="AA8" s="1">
        <f>ΑΠΡ!$D$41</f>
        <v>0</v>
      </c>
      <c r="AB8" s="1">
        <f>ΑΠΡ!$D$42</f>
        <v>0</v>
      </c>
      <c r="AC8" s="1">
        <f>ΑΠΡ!$D$43</f>
        <v>0</v>
      </c>
      <c r="AD8" s="1">
        <f>ΑΠΡ!$D$44</f>
        <v>0</v>
      </c>
      <c r="AE8" s="1">
        <f>ΑΠΡ!$D$45</f>
        <v>0</v>
      </c>
      <c r="AF8" s="1">
        <f>ΑΠΡ!$D$46</f>
        <v>0</v>
      </c>
      <c r="AG8" s="1">
        <f>ΑΠΡ!$D$47</f>
        <v>0</v>
      </c>
      <c r="AH8" s="1">
        <f>ΑΠΡ!$D$48</f>
        <v>1100000</v>
      </c>
      <c r="AI8" s="1">
        <f>ΑΠΡ!$D$49</f>
        <v>0</v>
      </c>
      <c r="AJ8" s="1">
        <f>ΑΠΡ!$D$50</f>
        <v>0</v>
      </c>
      <c r="AK8" s="1">
        <f>ΑΠΡ!$D$51</f>
        <v>0</v>
      </c>
      <c r="AL8" s="1">
        <f>ΑΠΡ!$D$52</f>
        <v>0</v>
      </c>
      <c r="AM8" s="1">
        <f>ΑΠΡ!$D$53</f>
        <v>0</v>
      </c>
      <c r="AN8" s="1">
        <f>ΑΠΡ!$D$54</f>
        <v>0</v>
      </c>
      <c r="AO8" s="1">
        <f>ΑΠΡ!$D$55</f>
        <v>0</v>
      </c>
      <c r="AP8" s="1">
        <f>ΑΠΡ!$D$56</f>
        <v>0</v>
      </c>
      <c r="AQ8" s="1">
        <f>ΑΠΡ!$D$57</f>
        <v>0</v>
      </c>
      <c r="AR8" s="1">
        <f>ΑΠΡ!$D$58</f>
        <v>0</v>
      </c>
      <c r="AS8" s="1">
        <f>ΑΠΡ!$D$59</f>
        <v>100000</v>
      </c>
      <c r="AT8" s="1">
        <f>ΑΠΡ!$D$60</f>
        <v>0</v>
      </c>
      <c r="AU8" s="1">
        <f>ΑΠΡ!$D$61</f>
        <v>100000</v>
      </c>
      <c r="AV8" s="1">
        <f>ΑΠΡ!$D$62</f>
        <v>0</v>
      </c>
      <c r="AW8" s="1">
        <f>ΑΠΡ!$D$63</f>
        <v>0</v>
      </c>
      <c r="AX8" s="1">
        <f>ΑΠΡ!$D$64</f>
        <v>0</v>
      </c>
      <c r="AY8" s="1">
        <f>ΑΠΡ!$D$65</f>
        <v>7876000</v>
      </c>
      <c r="AZ8" s="1">
        <f>ΑΠΡ!$D$72</f>
        <v>3498500</v>
      </c>
      <c r="BA8" s="1">
        <f>ΑΠΡ!$D$73</f>
        <v>522000</v>
      </c>
      <c r="BB8" s="1">
        <f>ΑΠΡ!$D$74</f>
        <v>181000</v>
      </c>
      <c r="BC8" s="1">
        <f>ΑΠΡ!$D$75</f>
        <v>315000</v>
      </c>
      <c r="BD8" s="1">
        <f>ΑΠΡ!$D$76</f>
        <v>0</v>
      </c>
      <c r="BE8" s="1">
        <f>ΑΠΡ!$D$77</f>
        <v>0</v>
      </c>
      <c r="BF8" s="1">
        <f>ΑΠΡ!$D$78</f>
        <v>15000</v>
      </c>
      <c r="BG8" s="1">
        <f>ΑΠΡ!$D$79</f>
        <v>0</v>
      </c>
      <c r="BH8" s="1">
        <f>ΑΠΡ!$D$80</f>
        <v>1960000</v>
      </c>
      <c r="BI8" s="1">
        <f>ΑΠΡ!$D$81</f>
        <v>444000</v>
      </c>
      <c r="BJ8" s="1">
        <f>ΑΠΡ!$D$82</f>
        <v>0</v>
      </c>
      <c r="BK8" s="1">
        <f>ΑΠΡ!$D$83</f>
        <v>300000</v>
      </c>
      <c r="BL8" s="1">
        <f>ΑΠΡ!$D$84</f>
        <v>0</v>
      </c>
      <c r="BM8" s="1">
        <f>ΑΠΡ!$D$85</f>
        <v>0</v>
      </c>
      <c r="BN8" s="1">
        <f>ΑΠΡ!$D$86</f>
        <v>0</v>
      </c>
      <c r="BO8" s="1">
        <f>ΑΠΡ!$D$87</f>
        <v>0</v>
      </c>
      <c r="BP8" s="1">
        <f>ΑΠΡ!$D$88</f>
        <v>0</v>
      </c>
      <c r="BQ8" s="1">
        <f>ΑΠΡ!$D$89</f>
        <v>0</v>
      </c>
      <c r="BR8" s="1">
        <f>ΑΠΡ!$D$90</f>
        <v>21500</v>
      </c>
      <c r="BS8" s="1">
        <f>ΑΠΡ!$D$91</f>
        <v>192000</v>
      </c>
      <c r="BT8" s="1">
        <f>ΑΠΡ!$D$92</f>
        <v>0</v>
      </c>
      <c r="BU8" s="1">
        <f>ΑΠΡ!$D$93</f>
        <v>100000</v>
      </c>
      <c r="BV8" s="1">
        <f>ΑΠΡ!$D$94</f>
        <v>0</v>
      </c>
      <c r="BW8" s="1">
        <f>ΑΠΡ!$D$95</f>
        <v>0</v>
      </c>
      <c r="BX8" s="1">
        <f>ΑΠΡ!$D$96</f>
        <v>0</v>
      </c>
      <c r="BY8" s="1">
        <f>ΑΠΡ!$D$97</f>
        <v>0</v>
      </c>
      <c r="BZ8" s="1">
        <f>ΑΠΡ!$D$98</f>
        <v>0</v>
      </c>
      <c r="CA8" s="1">
        <f>ΑΠΡ!$D$99</f>
        <v>0</v>
      </c>
      <c r="CB8" s="1">
        <f>ΑΠΡ!$D$100</f>
        <v>5972000</v>
      </c>
      <c r="CC8" s="1">
        <f>ΑΠΡ!$D$101</f>
        <v>0</v>
      </c>
      <c r="CD8" s="1">
        <f>ΑΠΡ!$D$109</f>
        <v>2804109</v>
      </c>
      <c r="CE8" s="1">
        <f>ΑΠΡ!$D$110</f>
        <v>0</v>
      </c>
      <c r="CF8" s="1">
        <f>ΑΠΡ!$D$111</f>
        <v>92698.41</v>
      </c>
      <c r="CG8" s="1">
        <f>ΑΠΡ!$D$112</f>
        <v>2711410.59</v>
      </c>
      <c r="CH8" s="1">
        <f>ΑΠΡ!$D$113</f>
        <v>0</v>
      </c>
      <c r="CI8" s="1">
        <f>ΑΠΡ!$D$114</f>
        <v>0</v>
      </c>
      <c r="CJ8" s="1">
        <f>ΑΠΡ!$D$115</f>
        <v>0</v>
      </c>
      <c r="CK8" s="1">
        <f>ΑΠΡ!$D$116</f>
        <v>0</v>
      </c>
      <c r="CL8" s="1">
        <f>ΑΠΡ!$D$117</f>
        <v>0</v>
      </c>
      <c r="CM8" s="1">
        <f>ΑΠΡ!$D$118</f>
        <v>0</v>
      </c>
      <c r="CN8" s="1">
        <f>ΑΠΡ!$D$119</f>
        <v>299507.39</v>
      </c>
      <c r="CO8" s="1">
        <f>ΑΠΡ!$D$120</f>
        <v>299507.39</v>
      </c>
      <c r="CP8" s="1">
        <f>ΑΠΡ!$D$121</f>
        <v>0</v>
      </c>
      <c r="CQ8" s="1">
        <f>ΑΠΡ!$D$122</f>
        <v>0</v>
      </c>
      <c r="CR8" s="1">
        <f>ΑΠΡ!$D$123</f>
        <v>0</v>
      </c>
    </row>
    <row r="9" spans="1:96" ht="12.75">
      <c r="A9" t="str">
        <f>ΙΑΝ!$C$6</f>
        <v>ΚΕΝΤΡΟ ΚΟΙΝΩΝΙΚΗΣ ΠΡΟΝΟΙΑΣ ΠΕΡΙΦΕΡΕΙΑΣ ΚΕΝΤΡΙΚΗΣ ΜΑΚΕΔΟΝΙΑΣ</v>
      </c>
      <c r="B9">
        <f>ΙΑΝ!$F$8</f>
        <v>997288259</v>
      </c>
      <c r="C9" t="s">
        <v>167</v>
      </c>
      <c r="D9" s="1">
        <f>ΜΑΙ!$D$18</f>
        <v>1004000</v>
      </c>
      <c r="E9" s="1">
        <f>ΜΑΙ!$D$19</f>
        <v>1004000</v>
      </c>
      <c r="F9" s="1">
        <f>ΜΑΙ!$D$20</f>
        <v>0</v>
      </c>
      <c r="G9" s="1">
        <f>ΜΑΙ!$D$21</f>
        <v>0</v>
      </c>
      <c r="H9" s="1">
        <f>ΜΑΙ!$D$22</f>
        <v>2000</v>
      </c>
      <c r="I9" s="1">
        <f>ΜΑΙ!$D$23</f>
        <v>0</v>
      </c>
      <c r="J9" s="1">
        <f>ΜΑΙ!$D$24</f>
        <v>2000</v>
      </c>
      <c r="K9" s="1">
        <f>ΜΑΙ!$D$25</f>
        <v>5270000</v>
      </c>
      <c r="L9" s="1">
        <f>ΜΑΙ!$D$26</f>
        <v>5171000</v>
      </c>
      <c r="M9" s="1">
        <f>ΜΑΙ!$D$27</f>
        <v>0</v>
      </c>
      <c r="N9" s="1">
        <f>ΜΑΙ!$D$28</f>
        <v>0</v>
      </c>
      <c r="O9" s="1">
        <f>ΜΑΙ!$D$29</f>
        <v>0</v>
      </c>
      <c r="P9" s="1">
        <f>ΜΑΙ!$D$30</f>
        <v>0</v>
      </c>
      <c r="Q9" s="1">
        <f>ΜΑΙ!$D$31</f>
        <v>0</v>
      </c>
      <c r="R9" s="1">
        <f>ΜΑΙ!$D$32</f>
        <v>25000</v>
      </c>
      <c r="S9" s="1">
        <f>ΜΑΙ!$D$33</f>
        <v>0</v>
      </c>
      <c r="T9" s="1">
        <f>ΜΑΙ!$D$34</f>
        <v>0</v>
      </c>
      <c r="U9" s="1">
        <f>ΜΑΙ!$D$35</f>
        <v>400000</v>
      </c>
      <c r="V9" s="1">
        <f>ΜΑΙ!$D$36</f>
        <v>300000</v>
      </c>
      <c r="W9" s="1">
        <f>ΜΑΙ!$D$37</f>
        <v>0</v>
      </c>
      <c r="X9" s="1">
        <f>ΜΑΙ!$D$38</f>
        <v>0</v>
      </c>
      <c r="Y9" s="1">
        <f>ΜΑΙ!$D$39</f>
        <v>0</v>
      </c>
      <c r="Z9" s="1">
        <f>ΜΑΙ!$D$40</f>
        <v>0</v>
      </c>
      <c r="AA9" s="1">
        <f>ΜΑΙ!$D$41</f>
        <v>0</v>
      </c>
      <c r="AB9" s="1">
        <f>ΜΑΙ!$D$42</f>
        <v>0</v>
      </c>
      <c r="AC9" s="1">
        <f>ΜΑΙ!$D$43</f>
        <v>0</v>
      </c>
      <c r="AD9" s="1">
        <f>ΜΑΙ!$D$44</f>
        <v>0</v>
      </c>
      <c r="AE9" s="1">
        <f>ΜΑΙ!$D$45</f>
        <v>0</v>
      </c>
      <c r="AF9" s="1">
        <f>ΜΑΙ!$D$46</f>
        <v>0</v>
      </c>
      <c r="AG9" s="1">
        <f>ΜΑΙ!$D$47</f>
        <v>0</v>
      </c>
      <c r="AH9" s="1">
        <f>ΜΑΙ!$D$48</f>
        <v>1100000</v>
      </c>
      <c r="AI9" s="1">
        <f>ΜΑΙ!$D$49</f>
        <v>0</v>
      </c>
      <c r="AJ9" s="1">
        <f>ΜΑΙ!$D$50</f>
        <v>0</v>
      </c>
      <c r="AK9" s="1">
        <f>ΜΑΙ!$D$51</f>
        <v>0</v>
      </c>
      <c r="AL9" s="1">
        <f>ΜΑΙ!$D$52</f>
        <v>0</v>
      </c>
      <c r="AM9" s="1">
        <f>ΜΑΙ!$D$53</f>
        <v>0</v>
      </c>
      <c r="AN9" s="1">
        <f>ΜΑΙ!$D$54</f>
        <v>0</v>
      </c>
      <c r="AO9" s="1">
        <f>ΜΑΙ!$D$55</f>
        <v>0</v>
      </c>
      <c r="AP9" s="1">
        <f>ΜΑΙ!$D$56</f>
        <v>0</v>
      </c>
      <c r="AQ9" s="1">
        <f>ΜΑΙ!$D$57</f>
        <v>0</v>
      </c>
      <c r="AR9" s="1">
        <f>ΜΑΙ!$D$58</f>
        <v>0</v>
      </c>
      <c r="AS9" s="1">
        <f>ΜΑΙ!$D$59</f>
        <v>100000</v>
      </c>
      <c r="AT9" s="1">
        <f>ΜΑΙ!$D$60</f>
        <v>0</v>
      </c>
      <c r="AU9" s="1">
        <f>ΜΑΙ!$D$61</f>
        <v>100000</v>
      </c>
      <c r="AV9" s="1">
        <f>ΜΑΙ!$D$62</f>
        <v>0</v>
      </c>
      <c r="AW9" s="1">
        <f>ΜΑΙ!$D$63</f>
        <v>0</v>
      </c>
      <c r="AX9" s="1">
        <f>ΜΑΙ!$D$64</f>
        <v>0</v>
      </c>
      <c r="AY9" s="1">
        <f>ΜΑΙ!$D$65</f>
        <v>7876000</v>
      </c>
      <c r="AZ9" s="1">
        <f>ΜΑΙ!$D$72</f>
        <v>3498500</v>
      </c>
      <c r="BA9" s="1">
        <f>ΜΑΙ!$D$73</f>
        <v>522000</v>
      </c>
      <c r="BB9" s="1">
        <f>ΜΑΙ!$D$74</f>
        <v>181000</v>
      </c>
      <c r="BC9" s="1">
        <f>ΜΑΙ!$D$75</f>
        <v>315000</v>
      </c>
      <c r="BD9" s="1">
        <f>ΜΑΙ!$D$76</f>
        <v>0</v>
      </c>
      <c r="BE9" s="1">
        <f>ΜΑΙ!$D$77</f>
        <v>0</v>
      </c>
      <c r="BF9" s="1">
        <f>ΜΑΙ!$D$78</f>
        <v>15000</v>
      </c>
      <c r="BG9" s="1">
        <f>ΜΑΙ!$D$79</f>
        <v>0</v>
      </c>
      <c r="BH9" s="1">
        <f>ΜΑΙ!$D$80</f>
        <v>1960000</v>
      </c>
      <c r="BI9" s="1">
        <f>ΜΑΙ!$D$81</f>
        <v>444000</v>
      </c>
      <c r="BJ9" s="1">
        <f>ΜΑΙ!$D$82</f>
        <v>0</v>
      </c>
      <c r="BK9" s="1">
        <f>ΜΑΙ!$D$83</f>
        <v>300000</v>
      </c>
      <c r="BL9" s="1">
        <f>ΜΑΙ!$D$84</f>
        <v>0</v>
      </c>
      <c r="BM9" s="1">
        <f>ΜΑΙ!$D$85</f>
        <v>0</v>
      </c>
      <c r="BN9" s="1">
        <f>ΜΑΙ!$D$86</f>
        <v>0</v>
      </c>
      <c r="BO9" s="1">
        <f>ΜΑΙ!$D$87</f>
        <v>0</v>
      </c>
      <c r="BP9" s="1">
        <f>ΜΑΙ!$D$88</f>
        <v>0</v>
      </c>
      <c r="BQ9" s="1">
        <f>ΜΑΙ!$D$89</f>
        <v>0</v>
      </c>
      <c r="BR9" s="1">
        <f>ΜΑΙ!$D$90</f>
        <v>21500</v>
      </c>
      <c r="BS9" s="1">
        <f>ΜΑΙ!$D$91</f>
        <v>192000</v>
      </c>
      <c r="BT9" s="1">
        <f>ΜΑΙ!$D$92</f>
        <v>0</v>
      </c>
      <c r="BU9" s="1">
        <f>ΜΑΙ!$D$93</f>
        <v>100000</v>
      </c>
      <c r="BV9" s="1">
        <f>ΜΑΙ!$D$94</f>
        <v>0</v>
      </c>
      <c r="BW9" s="1">
        <f>ΜΑΙ!$D$95</f>
        <v>0</v>
      </c>
      <c r="BX9" s="1">
        <f>ΜΑΙ!$D$96</f>
        <v>0</v>
      </c>
      <c r="BY9" s="1">
        <f>ΜΑΙ!$D$97</f>
        <v>0</v>
      </c>
      <c r="BZ9" s="1">
        <f>ΜΑΙ!$D$98</f>
        <v>0</v>
      </c>
      <c r="CA9" s="1">
        <f>ΜΑΙ!$D$99</f>
        <v>0</v>
      </c>
      <c r="CB9" s="1">
        <f>ΜΑΙ!$D$100</f>
        <v>5972000</v>
      </c>
      <c r="CC9" s="1">
        <f>ΜΑΙ!$D$101</f>
        <v>0</v>
      </c>
      <c r="CD9" s="1">
        <f>ΜΑΙ!$D$109</f>
        <v>2804109</v>
      </c>
      <c r="CE9" s="1">
        <f>ΜΑΙ!$D$110</f>
        <v>0</v>
      </c>
      <c r="CF9" s="1">
        <f>ΜΑΙ!$D$111</f>
        <v>92698.41</v>
      </c>
      <c r="CG9" s="1">
        <f>ΜΑΙ!$D$112</f>
        <v>2711410.59</v>
      </c>
      <c r="CH9" s="1">
        <f>ΜΑΙ!$D$113</f>
        <v>0</v>
      </c>
      <c r="CI9" s="1">
        <f>ΜΑΙ!$D$114</f>
        <v>0</v>
      </c>
      <c r="CJ9" s="1">
        <f>ΜΑΙ!$D$115</f>
        <v>0</v>
      </c>
      <c r="CK9" s="1">
        <f>ΜΑΙ!$D$116</f>
        <v>0</v>
      </c>
      <c r="CL9" s="1">
        <f>ΜΑΙ!$D$117</f>
        <v>0</v>
      </c>
      <c r="CM9" s="1">
        <f>ΜΑΙ!$D$118</f>
        <v>0</v>
      </c>
      <c r="CN9" s="1">
        <f>ΜΑΙ!$D$119</f>
        <v>299507.39</v>
      </c>
      <c r="CO9" s="1">
        <f>ΜΑΙ!$D$120</f>
        <v>299507.39</v>
      </c>
      <c r="CP9" s="1">
        <f>ΜΑΙ!$D$121</f>
        <v>0</v>
      </c>
      <c r="CQ9" s="1">
        <f>ΜΑΙ!$D$122</f>
        <v>0</v>
      </c>
      <c r="CR9" s="1">
        <f>ΜΑΙ!$D$123</f>
        <v>0</v>
      </c>
    </row>
    <row r="10" spans="1:96" ht="12.75">
      <c r="A10" t="str">
        <f>ΙΑΝ!$C$6</f>
        <v>ΚΕΝΤΡΟ ΚΟΙΝΩΝΙΚΗΣ ΠΡΟΝΟΙΑΣ ΠΕΡΙΦΕΡΕΙΑΣ ΚΕΝΤΡΙΚΗΣ ΜΑΚΕΔΟΝΙΑΣ</v>
      </c>
      <c r="B10">
        <f>ΙΑΝ!$F$8</f>
        <v>997288259</v>
      </c>
      <c r="C10" t="s">
        <v>168</v>
      </c>
      <c r="D10" s="1">
        <f>ΙΟΥΝ!$D$18</f>
        <v>1004000</v>
      </c>
      <c r="E10" s="1">
        <f>ΙΟΥΝ!$D$19</f>
        <v>1004000</v>
      </c>
      <c r="F10" s="1">
        <f>ΙΟΥΝ!$D$20</f>
        <v>0</v>
      </c>
      <c r="G10" s="1">
        <f>ΙΟΥΝ!$D$21</f>
        <v>0</v>
      </c>
      <c r="H10" s="1">
        <f>ΙΟΥΝ!$D$22</f>
        <v>2000</v>
      </c>
      <c r="I10" s="1">
        <f>ΙΟΥΝ!$D$23</f>
        <v>0</v>
      </c>
      <c r="J10" s="1">
        <f>ΙΟΥΝ!$D$24</f>
        <v>2000</v>
      </c>
      <c r="K10" s="1">
        <f>ΙΟΥΝ!$D$25</f>
        <v>5270000</v>
      </c>
      <c r="L10" s="1">
        <f>ΙΟΥΝ!$D$26</f>
        <v>5171000</v>
      </c>
      <c r="M10" s="1">
        <f>ΙΟΥΝ!$D$27</f>
        <v>0</v>
      </c>
      <c r="N10" s="1">
        <f>ΙΟΥΝ!$D$28</f>
        <v>0</v>
      </c>
      <c r="O10" s="1">
        <f>ΙΟΥΝ!$D$29</f>
        <v>0</v>
      </c>
      <c r="P10" s="1">
        <f>ΙΟΥΝ!$D$30</f>
        <v>0</v>
      </c>
      <c r="Q10" s="1">
        <f>ΙΟΥΝ!$D$31</f>
        <v>0</v>
      </c>
      <c r="R10" s="1">
        <f>ΙΟΥΝ!$D$32</f>
        <v>25000</v>
      </c>
      <c r="S10" s="1">
        <f>ΙΟΥΝ!$D$33</f>
        <v>0</v>
      </c>
      <c r="T10" s="1">
        <f>ΙΟΥΝ!$D$34</f>
        <v>0</v>
      </c>
      <c r="U10" s="1">
        <f>ΙΟΥΝ!$D$35</f>
        <v>400000</v>
      </c>
      <c r="V10" s="1">
        <f>ΙΟΥΝ!$D$36</f>
        <v>300000</v>
      </c>
      <c r="W10" s="1">
        <f>ΙΟΥΝ!$D$37</f>
        <v>0</v>
      </c>
      <c r="X10" s="1">
        <f>ΙΟΥΝ!$D$38</f>
        <v>0</v>
      </c>
      <c r="Y10" s="1">
        <f>ΙΟΥΝ!$D$39</f>
        <v>0</v>
      </c>
      <c r="Z10" s="1">
        <f>ΙΟΥΝ!$D$40</f>
        <v>0</v>
      </c>
      <c r="AA10" s="1">
        <f>ΙΟΥΝ!$D$41</f>
        <v>0</v>
      </c>
      <c r="AB10" s="1">
        <f>ΙΟΥΝ!$D$42</f>
        <v>0</v>
      </c>
      <c r="AC10" s="1">
        <f>ΙΟΥΝ!$D$43</f>
        <v>0</v>
      </c>
      <c r="AD10" s="1">
        <f>ΙΟΥΝ!$D$44</f>
        <v>0</v>
      </c>
      <c r="AE10" s="1">
        <f>ΙΟΥΝ!$D$45</f>
        <v>0</v>
      </c>
      <c r="AF10" s="1">
        <f>ΙΟΥΝ!$D$46</f>
        <v>0</v>
      </c>
      <c r="AG10" s="1">
        <f>ΙΟΥΝ!$D$47</f>
        <v>0</v>
      </c>
      <c r="AH10" s="1">
        <f>ΙΟΥΝ!$D$48</f>
        <v>1100000</v>
      </c>
      <c r="AI10" s="1">
        <f>ΙΟΥΝ!$D$49</f>
        <v>0</v>
      </c>
      <c r="AJ10" s="1">
        <f>ΙΟΥΝ!$D$50</f>
        <v>0</v>
      </c>
      <c r="AK10" s="1">
        <f>ΙΟΥΝ!$D$51</f>
        <v>0</v>
      </c>
      <c r="AL10" s="1">
        <f>ΙΟΥΝ!$D$52</f>
        <v>0</v>
      </c>
      <c r="AM10" s="1">
        <f>ΙΟΥΝ!$D$53</f>
        <v>0</v>
      </c>
      <c r="AN10" s="1">
        <f>ΙΟΥΝ!$D$54</f>
        <v>0</v>
      </c>
      <c r="AO10" s="1">
        <f>ΙΟΥΝ!$D$55</f>
        <v>0</v>
      </c>
      <c r="AP10" s="1">
        <f>ΙΟΥΝ!$D$56</f>
        <v>0</v>
      </c>
      <c r="AQ10" s="1">
        <f>ΙΟΥΝ!$D$57</f>
        <v>0</v>
      </c>
      <c r="AR10" s="1">
        <f>ΙΟΥΝ!$D$58</f>
        <v>0</v>
      </c>
      <c r="AS10" s="1">
        <f>ΙΟΥΝ!$D$59</f>
        <v>100000</v>
      </c>
      <c r="AT10" s="1">
        <f>ΙΟΥΝ!$D$60</f>
        <v>0</v>
      </c>
      <c r="AU10" s="1">
        <f>ΙΟΥΝ!$D$61</f>
        <v>100000</v>
      </c>
      <c r="AV10" s="1">
        <f>ΙΟΥΝ!$D$62</f>
        <v>0</v>
      </c>
      <c r="AW10" s="1">
        <f>ΙΟΥΝ!$D$63</f>
        <v>0</v>
      </c>
      <c r="AX10" s="1">
        <f>ΙΟΥΝ!$D$64</f>
        <v>0</v>
      </c>
      <c r="AY10" s="1">
        <f>ΙΟΥΝ!$D$65</f>
        <v>7876000</v>
      </c>
      <c r="AZ10" s="1">
        <f>ΙΟΥΝ!$D$72</f>
        <v>3498500</v>
      </c>
      <c r="BA10" s="1">
        <f>ΙΟΥΝ!$D$73</f>
        <v>522000</v>
      </c>
      <c r="BB10" s="1">
        <f>ΙΟΥΝ!$D$74</f>
        <v>181000</v>
      </c>
      <c r="BC10" s="1">
        <f>ΙΟΥΝ!$D$75</f>
        <v>315000</v>
      </c>
      <c r="BD10" s="1">
        <f>ΙΟΥΝ!$D$76</f>
        <v>0</v>
      </c>
      <c r="BE10" s="1">
        <f>ΙΟΥΝ!$D$77</f>
        <v>0</v>
      </c>
      <c r="BF10" s="1">
        <f>ΙΟΥΝ!$D$78</f>
        <v>15000</v>
      </c>
      <c r="BG10" s="1">
        <f>ΙΟΥΝ!$D$79</f>
        <v>0</v>
      </c>
      <c r="BH10" s="1">
        <f>ΙΟΥΝ!$D$80</f>
        <v>1960000</v>
      </c>
      <c r="BI10" s="1">
        <f>ΙΟΥΝ!$D$81</f>
        <v>444000</v>
      </c>
      <c r="BJ10" s="1">
        <f>ΙΟΥΝ!$D$82</f>
        <v>0</v>
      </c>
      <c r="BK10" s="1">
        <f>ΙΟΥΝ!$D$83</f>
        <v>300000</v>
      </c>
      <c r="BL10" s="1">
        <f>ΙΟΥΝ!$D$84</f>
        <v>0</v>
      </c>
      <c r="BM10" s="1">
        <f>ΙΟΥΝ!$D$85</f>
        <v>0</v>
      </c>
      <c r="BN10" s="1">
        <f>ΙΟΥΝ!$D$86</f>
        <v>0</v>
      </c>
      <c r="BO10" s="1">
        <f>ΙΟΥΝ!$D$87</f>
        <v>0</v>
      </c>
      <c r="BP10" s="1">
        <f>ΙΟΥΝ!$D$88</f>
        <v>0</v>
      </c>
      <c r="BQ10" s="1">
        <f>ΙΟΥΝ!$D$89</f>
        <v>0</v>
      </c>
      <c r="BR10" s="1">
        <f>ΙΟΥΝ!$D$90</f>
        <v>21500</v>
      </c>
      <c r="BS10" s="1">
        <f>ΙΟΥΝ!$D$91</f>
        <v>192000</v>
      </c>
      <c r="BT10" s="1">
        <f>ΙΟΥΝ!$D$92</f>
        <v>0</v>
      </c>
      <c r="BU10" s="1">
        <f>ΙΟΥΝ!$D$93</f>
        <v>100000</v>
      </c>
      <c r="BV10" s="1">
        <f>ΙΟΥΝ!$D$94</f>
        <v>0</v>
      </c>
      <c r="BW10" s="1">
        <f>ΙΟΥΝ!$D$95</f>
        <v>0</v>
      </c>
      <c r="BX10" s="1">
        <f>ΙΟΥΝ!$D$96</f>
        <v>0</v>
      </c>
      <c r="BY10" s="1">
        <f>ΙΟΥΝ!$D$97</f>
        <v>0</v>
      </c>
      <c r="BZ10" s="1">
        <f>ΙΟΥΝ!$D$98</f>
        <v>0</v>
      </c>
      <c r="CA10" s="1">
        <f>ΙΟΥΝ!$D$99</f>
        <v>0</v>
      </c>
      <c r="CB10" s="1">
        <f>ΙΟΥΝ!$D$100</f>
        <v>5972000</v>
      </c>
      <c r="CC10" s="1">
        <f>ΙΟΥΝ!$D$101</f>
        <v>0</v>
      </c>
      <c r="CD10" s="1">
        <f>ΙΟΥΝ!$D$109</f>
        <v>2804109</v>
      </c>
      <c r="CE10" s="1">
        <f>ΙΟΥΝ!$D$110</f>
        <v>0</v>
      </c>
      <c r="CF10" s="1">
        <f>ΙΟΥΝ!$D$111</f>
        <v>92698.41</v>
      </c>
      <c r="CG10" s="1">
        <f>ΙΟΥΝ!$D$112</f>
        <v>2711410.59</v>
      </c>
      <c r="CH10" s="1">
        <f>ΙΟΥΝ!$D$113</f>
        <v>0</v>
      </c>
      <c r="CI10" s="1">
        <f>ΙΟΥΝ!$D$114</f>
        <v>0</v>
      </c>
      <c r="CJ10" s="1">
        <f>ΙΟΥΝ!$D$115</f>
        <v>0</v>
      </c>
      <c r="CK10" s="1">
        <f>ΙΟΥΝ!$D$116</f>
        <v>0</v>
      </c>
      <c r="CL10" s="1">
        <f>ΙΟΥΝ!$D$117</f>
        <v>0</v>
      </c>
      <c r="CM10" s="1">
        <f>ΙΟΥΝ!$D$118</f>
        <v>0</v>
      </c>
      <c r="CN10" s="1">
        <f>ΙΟΥΝ!$D$119</f>
        <v>299507.39</v>
      </c>
      <c r="CO10" s="1">
        <f>ΙΟΥΝ!$D$120</f>
        <v>299507.39</v>
      </c>
      <c r="CP10" s="1">
        <f>ΙΟΥΝ!$D$121</f>
        <v>0</v>
      </c>
      <c r="CQ10" s="1">
        <f>ΙΟΥΝ!$D$122</f>
        <v>0</v>
      </c>
      <c r="CR10" s="1">
        <f>ΙΟΥΝ!$D$123</f>
        <v>0</v>
      </c>
    </row>
    <row r="11" spans="1:96" ht="12.75">
      <c r="A11" t="str">
        <f>ΙΑΝ!$C$6</f>
        <v>ΚΕΝΤΡΟ ΚΟΙΝΩΝΙΚΗΣ ΠΡΟΝΟΙΑΣ ΠΕΡΙΦΕΡΕΙΑΣ ΚΕΝΤΡΙΚΗΣ ΜΑΚΕΔΟΝΙΑΣ</v>
      </c>
      <c r="B11">
        <f>ΙΑΝ!$F$8</f>
        <v>997288259</v>
      </c>
      <c r="C11" t="s">
        <v>169</v>
      </c>
      <c r="D11" s="1">
        <f>ΙΟΥΛ!$D$18</f>
        <v>1004000</v>
      </c>
      <c r="E11" s="1">
        <f>ΙΟΥΛ!$D$19</f>
        <v>1004000</v>
      </c>
      <c r="F11" s="1">
        <f>ΙΟΥΛ!$D$20</f>
        <v>0</v>
      </c>
      <c r="G11" s="1">
        <f>ΙΟΥΛ!$D$21</f>
        <v>0</v>
      </c>
      <c r="H11" s="1">
        <f>ΙΟΥΛ!$D$22</f>
        <v>2000</v>
      </c>
      <c r="I11" s="1">
        <f>ΙΟΥΛ!$D$23</f>
        <v>0</v>
      </c>
      <c r="J11" s="1">
        <f>ΙΟΥΛ!$D$24</f>
        <v>2000</v>
      </c>
      <c r="K11" s="1">
        <f>ΙΟΥΛ!$D$25</f>
        <v>5270000</v>
      </c>
      <c r="L11" s="1">
        <f>ΙΟΥΛ!$D$26</f>
        <v>5171000</v>
      </c>
      <c r="M11" s="1">
        <f>ΙΟΥΛ!$D$27</f>
        <v>0</v>
      </c>
      <c r="N11" s="1">
        <f>ΙΟΥΛ!$D$28</f>
        <v>0</v>
      </c>
      <c r="O11" s="1">
        <f>ΙΟΥΛ!$D$29</f>
        <v>0</v>
      </c>
      <c r="P11" s="1">
        <f>ΙΟΥΛ!$D$30</f>
        <v>0</v>
      </c>
      <c r="Q11" s="1">
        <f>ΙΟΥΛ!$D$31</f>
        <v>0</v>
      </c>
      <c r="R11" s="1">
        <f>ΙΟΥΛ!$D$32</f>
        <v>25000</v>
      </c>
      <c r="S11" s="1">
        <f>ΙΟΥΛ!$D$33</f>
        <v>0</v>
      </c>
      <c r="T11" s="1">
        <f>ΙΟΥΛ!$D$34</f>
        <v>0</v>
      </c>
      <c r="U11" s="1">
        <f>ΙΟΥΛ!$D$35</f>
        <v>400000</v>
      </c>
      <c r="V11" s="1">
        <f>ΙΟΥΛ!$D$36</f>
        <v>300000</v>
      </c>
      <c r="W11" s="1">
        <f>ΙΟΥΛ!$D$37</f>
        <v>0</v>
      </c>
      <c r="X11" s="1">
        <f>ΙΟΥΛ!$D$38</f>
        <v>0</v>
      </c>
      <c r="Y11" s="1">
        <f>ΙΟΥΛ!$D$39</f>
        <v>0</v>
      </c>
      <c r="Z11" s="1">
        <f>ΙΟΥΛ!$D$40</f>
        <v>0</v>
      </c>
      <c r="AA11" s="1">
        <f>ΙΟΥΛ!$D$41</f>
        <v>0</v>
      </c>
      <c r="AB11" s="1">
        <f>ΙΟΥΛ!$D$42</f>
        <v>0</v>
      </c>
      <c r="AC11" s="1">
        <f>ΙΟΥΛ!$D$43</f>
        <v>0</v>
      </c>
      <c r="AD11" s="1">
        <f>ΙΟΥΛ!$D$44</f>
        <v>0</v>
      </c>
      <c r="AE11" s="1">
        <f>ΙΟΥΛ!$D$45</f>
        <v>0</v>
      </c>
      <c r="AF11" s="1">
        <f>ΙΟΥΛ!$D$46</f>
        <v>0</v>
      </c>
      <c r="AG11" s="1">
        <f>ΙΟΥΛ!$D$47</f>
        <v>0</v>
      </c>
      <c r="AH11" s="1">
        <f>ΙΟΥΛ!$D$48</f>
        <v>1100000</v>
      </c>
      <c r="AI11" s="1">
        <f>ΙΟΥΛ!$D$49</f>
        <v>0</v>
      </c>
      <c r="AJ11" s="1">
        <f>ΙΟΥΛ!$D$50</f>
        <v>0</v>
      </c>
      <c r="AK11" s="1">
        <f>ΙΟΥΛ!$D$51</f>
        <v>0</v>
      </c>
      <c r="AL11" s="1">
        <f>ΙΟΥΛ!$D$52</f>
        <v>0</v>
      </c>
      <c r="AM11" s="1">
        <f>ΙΟΥΛ!$D$53</f>
        <v>0</v>
      </c>
      <c r="AN11" s="1">
        <f>ΙΟΥΛ!$D$54</f>
        <v>0</v>
      </c>
      <c r="AO11" s="1">
        <f>ΙΟΥΛ!$D$55</f>
        <v>0</v>
      </c>
      <c r="AP11" s="1">
        <f>ΙΟΥΛ!$D$56</f>
        <v>0</v>
      </c>
      <c r="AQ11" s="1">
        <f>ΙΟΥΛ!$D$57</f>
        <v>0</v>
      </c>
      <c r="AR11" s="1">
        <f>ΙΟΥΛ!$D$58</f>
        <v>0</v>
      </c>
      <c r="AS11" s="1">
        <f>ΙΟΥΛ!$D$59</f>
        <v>100000</v>
      </c>
      <c r="AT11" s="1">
        <f>ΙΟΥΛ!$D$60</f>
        <v>0</v>
      </c>
      <c r="AU11" s="1">
        <f>ΙΟΥΛ!$D$61</f>
        <v>100000</v>
      </c>
      <c r="AV11" s="1">
        <f>ΙΟΥΛ!$D$62</f>
        <v>0</v>
      </c>
      <c r="AW11" s="1">
        <f>ΙΟΥΛ!$D$63</f>
        <v>0</v>
      </c>
      <c r="AX11" s="1">
        <f>ΙΟΥΛ!$D$64</f>
        <v>0</v>
      </c>
      <c r="AY11" s="1">
        <f>ΙΟΥΛ!$D$65</f>
        <v>7876000</v>
      </c>
      <c r="AZ11" s="1">
        <f>ΙΟΥΛ!$D$72</f>
        <v>3498500</v>
      </c>
      <c r="BA11" s="1">
        <f>ΙΟΥΛ!$D$73</f>
        <v>522000</v>
      </c>
      <c r="BB11" s="1">
        <f>ΙΟΥΛ!$D$74</f>
        <v>181000</v>
      </c>
      <c r="BC11" s="1">
        <f>ΙΟΥΛ!$D$75</f>
        <v>315000</v>
      </c>
      <c r="BD11" s="1">
        <f>ΙΟΥΛ!$D$76</f>
        <v>0</v>
      </c>
      <c r="BE11" s="1">
        <f>ΙΟΥΛ!$D$77</f>
        <v>0</v>
      </c>
      <c r="BF11" s="1">
        <f>ΙΟΥΛ!$D$78</f>
        <v>15000</v>
      </c>
      <c r="BG11" s="1">
        <f>ΙΟΥΛ!$D$79</f>
        <v>0</v>
      </c>
      <c r="BH11" s="1">
        <f>ΙΟΥΛ!$D$80</f>
        <v>1960000</v>
      </c>
      <c r="BI11" s="1">
        <f>ΙΟΥΛ!$D$81</f>
        <v>444000</v>
      </c>
      <c r="BJ11" s="1">
        <f>ΙΟΥΛ!$D$82</f>
        <v>0</v>
      </c>
      <c r="BK11" s="1">
        <f>ΙΟΥΛ!$D$83</f>
        <v>300000</v>
      </c>
      <c r="BL11" s="1">
        <f>ΙΟΥΛ!$D$84</f>
        <v>0</v>
      </c>
      <c r="BM11" s="1">
        <f>ΙΟΥΛ!$D$85</f>
        <v>0</v>
      </c>
      <c r="BN11" s="1">
        <f>ΙΟΥΛ!$D$86</f>
        <v>0</v>
      </c>
      <c r="BO11" s="1">
        <f>ΙΟΥΛ!$D$87</f>
        <v>0</v>
      </c>
      <c r="BP11" s="1">
        <f>ΙΟΥΛ!$D$88</f>
        <v>0</v>
      </c>
      <c r="BQ11" s="1">
        <f>ΙΟΥΛ!$D$89</f>
        <v>0</v>
      </c>
      <c r="BR11" s="1">
        <f>ΙΟΥΛ!$D$90</f>
        <v>21500</v>
      </c>
      <c r="BS11" s="1">
        <f>ΙΟΥΛ!$D$91</f>
        <v>192000</v>
      </c>
      <c r="BT11" s="1">
        <f>ΙΟΥΛ!$D$92</f>
        <v>0</v>
      </c>
      <c r="BU11" s="1">
        <f>ΙΟΥΛ!$D$93</f>
        <v>100000</v>
      </c>
      <c r="BV11" s="1">
        <f>ΙΟΥΛ!$D$94</f>
        <v>0</v>
      </c>
      <c r="BW11" s="1">
        <f>ΙΟΥΛ!$D$95</f>
        <v>0</v>
      </c>
      <c r="BX11" s="1">
        <f>ΙΟΥΛ!$D$96</f>
        <v>0</v>
      </c>
      <c r="BY11" s="1">
        <f>ΙΟΥΛ!$D$97</f>
        <v>0</v>
      </c>
      <c r="BZ11" s="1">
        <f>ΙΟΥΛ!$D$98</f>
        <v>0</v>
      </c>
      <c r="CA11" s="1">
        <f>ΙΟΥΛ!$D$99</f>
        <v>0</v>
      </c>
      <c r="CB11" s="1">
        <f>ΙΟΥΛ!$D$100</f>
        <v>5972000</v>
      </c>
      <c r="CC11" s="1">
        <f>ΙΟΥΛ!$D$101</f>
        <v>0</v>
      </c>
      <c r="CD11" s="1">
        <f>ΙΟΥΛ!$D$109</f>
        <v>2804109</v>
      </c>
      <c r="CE11" s="1">
        <f>ΙΟΥΛ!$D$110</f>
        <v>0</v>
      </c>
      <c r="CF11" s="1">
        <f>ΙΟΥΛ!$D$111</f>
        <v>92698.41</v>
      </c>
      <c r="CG11" s="1">
        <f>ΙΟΥΛ!$D$112</f>
        <v>2711410.59</v>
      </c>
      <c r="CH11" s="1">
        <f>ΙΟΥΛ!$D$113</f>
        <v>0</v>
      </c>
      <c r="CI11" s="1">
        <f>ΙΟΥΛ!$D$114</f>
        <v>0</v>
      </c>
      <c r="CJ11" s="1">
        <f>ΙΟΥΛ!$D$115</f>
        <v>0</v>
      </c>
      <c r="CK11" s="1">
        <f>ΙΟΥΛ!$D$116</f>
        <v>0</v>
      </c>
      <c r="CL11" s="1">
        <f>ΙΟΥΛ!$D$117</f>
        <v>0</v>
      </c>
      <c r="CM11" s="1">
        <f>ΙΟΥΛ!$D$118</f>
        <v>0</v>
      </c>
      <c r="CN11" s="1">
        <f>ΙΟΥΛ!$D$119</f>
        <v>299507.39</v>
      </c>
      <c r="CO11" s="1">
        <f>ΙΟΥΛ!$D$120</f>
        <v>299507.39</v>
      </c>
      <c r="CP11" s="1">
        <f>ΙΟΥΛ!$D$121</f>
        <v>0</v>
      </c>
      <c r="CQ11" s="1">
        <f>ΙΟΥΛ!$D$122</f>
        <v>0</v>
      </c>
      <c r="CR11" s="1">
        <f>ΙΟΥΛ!$D$123</f>
        <v>0</v>
      </c>
    </row>
    <row r="12" spans="1:96" ht="12.75">
      <c r="A12" t="str">
        <f>ΙΑΝ!$C$6</f>
        <v>ΚΕΝΤΡΟ ΚΟΙΝΩΝΙΚΗΣ ΠΡΟΝΟΙΑΣ ΠΕΡΙΦΕΡΕΙΑΣ ΚΕΝΤΡΙΚΗΣ ΜΑΚΕΔΟΝΙΑΣ</v>
      </c>
      <c r="B12">
        <f>ΙΑΝ!$F$8</f>
        <v>997288259</v>
      </c>
      <c r="C12" t="s">
        <v>157</v>
      </c>
      <c r="D12" s="1">
        <f>ΑΥΓ!$D$18</f>
        <v>1004000</v>
      </c>
      <c r="E12" s="1">
        <f>ΑΥΓ!$D$19</f>
        <v>1004000</v>
      </c>
      <c r="F12" s="1">
        <f>ΑΥΓ!$D$20</f>
        <v>0</v>
      </c>
      <c r="G12" s="1">
        <f>ΑΥΓ!$D$21</f>
        <v>0</v>
      </c>
      <c r="H12" s="1">
        <f>ΑΥΓ!$D$22</f>
        <v>2000</v>
      </c>
      <c r="I12" s="1">
        <f>ΑΥΓ!$D$23</f>
        <v>0</v>
      </c>
      <c r="J12" s="1">
        <f>ΑΥΓ!$D$24</f>
        <v>2000</v>
      </c>
      <c r="K12" s="1">
        <f>ΑΥΓ!$D$25</f>
        <v>5270000</v>
      </c>
      <c r="L12" s="1">
        <f>ΑΥΓ!$D$26</f>
        <v>5171000</v>
      </c>
      <c r="M12" s="1">
        <f>ΑΥΓ!$D$27</f>
        <v>0</v>
      </c>
      <c r="N12" s="1">
        <f>ΑΥΓ!$D$28</f>
        <v>0</v>
      </c>
      <c r="O12" s="1">
        <f>ΑΥΓ!$D$29</f>
        <v>0</v>
      </c>
      <c r="P12" s="1">
        <f>ΑΥΓ!$D$30</f>
        <v>0</v>
      </c>
      <c r="Q12" s="1">
        <f>ΑΥΓ!$D$31</f>
        <v>0</v>
      </c>
      <c r="R12" s="1">
        <f>ΑΥΓ!$D$32</f>
        <v>25000</v>
      </c>
      <c r="S12" s="1">
        <f>ΑΥΓ!$D$33</f>
        <v>0</v>
      </c>
      <c r="T12" s="1">
        <f>ΑΥΓ!$D$34</f>
        <v>0</v>
      </c>
      <c r="U12" s="1">
        <f>ΑΥΓ!$D$35</f>
        <v>400000</v>
      </c>
      <c r="V12" s="1">
        <f>ΑΥΓ!$D$36</f>
        <v>300000</v>
      </c>
      <c r="W12" s="1">
        <f>ΑΥΓ!$D$37</f>
        <v>0</v>
      </c>
      <c r="X12" s="1">
        <f>ΑΥΓ!$D$38</f>
        <v>0</v>
      </c>
      <c r="Y12" s="1">
        <f>ΑΥΓ!$D$39</f>
        <v>0</v>
      </c>
      <c r="Z12" s="1">
        <f>ΑΥΓ!$D$40</f>
        <v>0</v>
      </c>
      <c r="AA12" s="1">
        <f>ΑΥΓ!$D$41</f>
        <v>0</v>
      </c>
      <c r="AB12" s="1">
        <f>ΑΥΓ!$D$42</f>
        <v>0</v>
      </c>
      <c r="AC12" s="1">
        <f>ΑΥΓ!$D$43</f>
        <v>0</v>
      </c>
      <c r="AD12" s="1">
        <f>ΑΥΓ!$D$44</f>
        <v>0</v>
      </c>
      <c r="AE12" s="1">
        <f>ΑΥΓ!$D$45</f>
        <v>0</v>
      </c>
      <c r="AF12" s="1">
        <f>ΑΥΓ!$D$46</f>
        <v>0</v>
      </c>
      <c r="AG12" s="1">
        <f>ΑΥΓ!$D$47</f>
        <v>0</v>
      </c>
      <c r="AH12" s="1">
        <f>ΑΥΓ!$D$48</f>
        <v>1100000</v>
      </c>
      <c r="AI12" s="1">
        <f>ΑΥΓ!$D$49</f>
        <v>0</v>
      </c>
      <c r="AJ12" s="1">
        <f>ΑΥΓ!$D$50</f>
        <v>0</v>
      </c>
      <c r="AK12" s="1">
        <f>ΑΥΓ!$D$51</f>
        <v>0</v>
      </c>
      <c r="AL12" s="1">
        <f>ΑΥΓ!$D$52</f>
        <v>0</v>
      </c>
      <c r="AM12" s="1">
        <f>ΑΥΓ!$D$53</f>
        <v>0</v>
      </c>
      <c r="AN12" s="1">
        <f>ΑΥΓ!$D$54</f>
        <v>0</v>
      </c>
      <c r="AO12" s="1">
        <f>ΑΥΓ!$D$55</f>
        <v>0</v>
      </c>
      <c r="AP12" s="1">
        <f>ΑΥΓ!$D$56</f>
        <v>0</v>
      </c>
      <c r="AQ12" s="1">
        <f>ΑΥΓ!$D$57</f>
        <v>0</v>
      </c>
      <c r="AR12" s="1">
        <f>ΑΥΓ!$D$58</f>
        <v>0</v>
      </c>
      <c r="AS12" s="1">
        <f>ΑΥΓ!$D$59</f>
        <v>100000</v>
      </c>
      <c r="AT12" s="1">
        <f>ΑΥΓ!$D$60</f>
        <v>0</v>
      </c>
      <c r="AU12" s="1">
        <f>ΑΥΓ!$D$61</f>
        <v>100000</v>
      </c>
      <c r="AV12" s="1">
        <f>ΑΥΓ!$D$62</f>
        <v>0</v>
      </c>
      <c r="AW12" s="1">
        <f>ΑΥΓ!$D$63</f>
        <v>0</v>
      </c>
      <c r="AX12" s="1">
        <f>ΑΥΓ!$D$64</f>
        <v>0</v>
      </c>
      <c r="AY12" s="1">
        <f>ΑΥΓ!$D$65</f>
        <v>7876000</v>
      </c>
      <c r="AZ12" s="1">
        <f>ΑΥΓ!$D$72</f>
        <v>3498500</v>
      </c>
      <c r="BA12" s="1">
        <f>ΑΥΓ!$D$73</f>
        <v>522000</v>
      </c>
      <c r="BB12" s="1">
        <f>ΑΥΓ!$D$74</f>
        <v>181000</v>
      </c>
      <c r="BC12" s="1">
        <f>ΑΥΓ!$D$75</f>
        <v>315000</v>
      </c>
      <c r="BD12" s="1">
        <f>ΑΥΓ!$D$76</f>
        <v>0</v>
      </c>
      <c r="BE12" s="1">
        <f>ΑΥΓ!$D$77</f>
        <v>0</v>
      </c>
      <c r="BF12" s="1">
        <f>ΑΥΓ!$D$78</f>
        <v>15000</v>
      </c>
      <c r="BG12" s="1">
        <f>ΑΥΓ!$D$79</f>
        <v>0</v>
      </c>
      <c r="BH12" s="1">
        <f>ΑΥΓ!$D$80</f>
        <v>1960000</v>
      </c>
      <c r="BI12" s="1">
        <f>ΑΥΓ!$D$81</f>
        <v>444000</v>
      </c>
      <c r="BJ12" s="1">
        <f>ΑΥΓ!$D$82</f>
        <v>0</v>
      </c>
      <c r="BK12" s="1">
        <f>ΑΥΓ!$D$83</f>
        <v>300000</v>
      </c>
      <c r="BL12" s="1">
        <f>ΑΥΓ!$D$84</f>
        <v>0</v>
      </c>
      <c r="BM12" s="1">
        <f>ΑΥΓ!$D$85</f>
        <v>0</v>
      </c>
      <c r="BN12" s="1">
        <f>ΑΥΓ!$D$86</f>
        <v>0</v>
      </c>
      <c r="BO12" s="1">
        <f>ΑΥΓ!$D$87</f>
        <v>0</v>
      </c>
      <c r="BP12" s="1">
        <f>ΑΥΓ!$D$88</f>
        <v>0</v>
      </c>
      <c r="BQ12" s="1">
        <f>ΑΥΓ!$D$89</f>
        <v>0</v>
      </c>
      <c r="BR12" s="1">
        <f>ΑΥΓ!$D$90</f>
        <v>21500</v>
      </c>
      <c r="BS12" s="1">
        <f>ΑΥΓ!$D$91</f>
        <v>192000</v>
      </c>
      <c r="BT12" s="1">
        <f>ΑΥΓ!$D$92</f>
        <v>0</v>
      </c>
      <c r="BU12" s="1">
        <f>ΑΥΓ!$D$93</f>
        <v>100000</v>
      </c>
      <c r="BV12" s="1">
        <f>ΑΥΓ!$D$94</f>
        <v>0</v>
      </c>
      <c r="BW12" s="1">
        <f>ΑΥΓ!$D$95</f>
        <v>0</v>
      </c>
      <c r="BX12" s="1">
        <f>ΑΥΓ!$D$96</f>
        <v>0</v>
      </c>
      <c r="BY12" s="1">
        <f>ΑΥΓ!$D$97</f>
        <v>0</v>
      </c>
      <c r="BZ12" s="1">
        <f>ΑΥΓ!$D$98</f>
        <v>0</v>
      </c>
      <c r="CA12" s="1">
        <f>ΑΥΓ!$D$99</f>
        <v>0</v>
      </c>
      <c r="CB12" s="1">
        <f>ΑΥΓ!$D$100</f>
        <v>5972000</v>
      </c>
      <c r="CC12" s="1">
        <f>ΑΥΓ!$D$101</f>
        <v>0</v>
      </c>
      <c r="CD12" s="1">
        <f>ΑΥΓ!$D$109</f>
        <v>2804109</v>
      </c>
      <c r="CE12" s="1">
        <f>ΑΥΓ!$D$110</f>
        <v>0</v>
      </c>
      <c r="CF12" s="1">
        <f>ΑΥΓ!$D$111</f>
        <v>92698.41</v>
      </c>
      <c r="CG12" s="1">
        <f>ΑΥΓ!$D$112</f>
        <v>2711410.59</v>
      </c>
      <c r="CH12" s="1">
        <f>ΑΥΓ!$D$113</f>
        <v>0</v>
      </c>
      <c r="CI12" s="1">
        <f>ΑΥΓ!$D$114</f>
        <v>0</v>
      </c>
      <c r="CJ12" s="1">
        <f>ΑΥΓ!$D$115</f>
        <v>0</v>
      </c>
      <c r="CK12" s="1">
        <f>ΑΥΓ!$D$116</f>
        <v>0</v>
      </c>
      <c r="CL12" s="1">
        <f>ΑΥΓ!$D$117</f>
        <v>0</v>
      </c>
      <c r="CM12" s="1">
        <f>ΑΥΓ!$D$118</f>
        <v>0</v>
      </c>
      <c r="CN12" s="1">
        <f>ΑΥΓ!$D$119</f>
        <v>299507.39</v>
      </c>
      <c r="CO12" s="1">
        <f>ΑΥΓ!$D$120</f>
        <v>299507.39</v>
      </c>
      <c r="CP12" s="1">
        <f>ΑΥΓ!$D$121</f>
        <v>0</v>
      </c>
      <c r="CQ12" s="1">
        <f>ΑΥΓ!$D$122</f>
        <v>0</v>
      </c>
      <c r="CR12" s="1">
        <f>ΑΥΓ!$D$123</f>
        <v>0</v>
      </c>
    </row>
    <row r="13" spans="1:96" ht="12.75">
      <c r="A13" t="str">
        <f>ΙΑΝ!$C$6</f>
        <v>ΚΕΝΤΡΟ ΚΟΙΝΩΝΙΚΗΣ ΠΡΟΝΟΙΑΣ ΠΕΡΙΦΕΡΕΙΑΣ ΚΕΝΤΡΙΚΗΣ ΜΑΚΕΔΟΝΙΑΣ</v>
      </c>
      <c r="B13">
        <f>ΙΑΝ!$F$8</f>
        <v>997288259</v>
      </c>
      <c r="C13" t="s">
        <v>158</v>
      </c>
      <c r="D13" s="1">
        <f>ΣΕΠ!$D$18</f>
        <v>1004000</v>
      </c>
      <c r="E13" s="1">
        <f>ΣΕΠ!$D$19</f>
        <v>1004000</v>
      </c>
      <c r="F13" s="1">
        <f>ΣΕΠ!$D$20</f>
        <v>0</v>
      </c>
      <c r="G13" s="1">
        <f>ΣΕΠ!$D$21</f>
        <v>0</v>
      </c>
      <c r="H13" s="1">
        <f>ΣΕΠ!$D$22</f>
        <v>2000</v>
      </c>
      <c r="I13" s="1">
        <f>ΣΕΠ!$D$23</f>
        <v>0</v>
      </c>
      <c r="J13" s="1">
        <f>ΣΕΠ!$D$24</f>
        <v>2000</v>
      </c>
      <c r="K13" s="1">
        <f>ΣΕΠ!$D$25</f>
        <v>5270000</v>
      </c>
      <c r="L13" s="1">
        <f>ΣΕΠ!$D$26</f>
        <v>5171000</v>
      </c>
      <c r="M13" s="1">
        <f>ΣΕΠ!$D$27</f>
        <v>0</v>
      </c>
      <c r="N13" s="1">
        <f>ΣΕΠ!$D$28</f>
        <v>0</v>
      </c>
      <c r="O13" s="1">
        <f>ΣΕΠ!$D$29</f>
        <v>0</v>
      </c>
      <c r="P13" s="1">
        <f>ΣΕΠ!$D$30</f>
        <v>0</v>
      </c>
      <c r="Q13" s="1">
        <f>ΣΕΠ!$D$31</f>
        <v>0</v>
      </c>
      <c r="R13" s="1">
        <f>ΣΕΠ!$D$32</f>
        <v>25000</v>
      </c>
      <c r="S13" s="1">
        <f>ΣΕΠ!$D$33</f>
        <v>0</v>
      </c>
      <c r="T13" s="1">
        <f>ΣΕΠ!$D$34</f>
        <v>0</v>
      </c>
      <c r="U13" s="1">
        <f>ΣΕΠ!$D$35</f>
        <v>400000</v>
      </c>
      <c r="V13" s="1">
        <f>ΣΕΠ!$D$36</f>
        <v>300000</v>
      </c>
      <c r="W13" s="1">
        <f>ΣΕΠ!$D$37</f>
        <v>0</v>
      </c>
      <c r="X13" s="1">
        <f>ΣΕΠ!$D$38</f>
        <v>0</v>
      </c>
      <c r="Y13" s="1">
        <f>ΣΕΠ!$D$39</f>
        <v>0</v>
      </c>
      <c r="Z13" s="1">
        <f>ΣΕΠ!$D$40</f>
        <v>0</v>
      </c>
      <c r="AA13" s="1">
        <f>ΣΕΠ!$D$41</f>
        <v>0</v>
      </c>
      <c r="AB13" s="1">
        <f>ΣΕΠ!$D$42</f>
        <v>0</v>
      </c>
      <c r="AC13" s="1">
        <f>ΣΕΠ!$D$43</f>
        <v>0</v>
      </c>
      <c r="AD13" s="1">
        <f>ΣΕΠ!$D$44</f>
        <v>0</v>
      </c>
      <c r="AE13" s="1">
        <f>ΣΕΠ!$D$45</f>
        <v>0</v>
      </c>
      <c r="AF13" s="1">
        <f>ΣΕΠ!$D$46</f>
        <v>0</v>
      </c>
      <c r="AG13" s="1">
        <f>ΣΕΠ!$D$47</f>
        <v>0</v>
      </c>
      <c r="AH13" s="1">
        <f>ΣΕΠ!$D$48</f>
        <v>1100000</v>
      </c>
      <c r="AI13" s="1">
        <f>ΣΕΠ!$D$49</f>
        <v>0</v>
      </c>
      <c r="AJ13" s="1">
        <f>ΣΕΠ!$D$50</f>
        <v>0</v>
      </c>
      <c r="AK13" s="1">
        <f>ΣΕΠ!$D$51</f>
        <v>0</v>
      </c>
      <c r="AL13" s="1">
        <f>ΣΕΠ!$D$52</f>
        <v>0</v>
      </c>
      <c r="AM13" s="1">
        <f>ΣΕΠ!$D$53</f>
        <v>0</v>
      </c>
      <c r="AN13" s="1">
        <f>ΣΕΠ!$D$54</f>
        <v>0</v>
      </c>
      <c r="AO13" s="1">
        <f>ΣΕΠ!$D$55</f>
        <v>0</v>
      </c>
      <c r="AP13" s="1">
        <f>ΣΕΠ!$D$56</f>
        <v>0</v>
      </c>
      <c r="AQ13" s="1">
        <f>ΣΕΠ!$D$57</f>
        <v>0</v>
      </c>
      <c r="AR13" s="1">
        <f>ΣΕΠ!$D$58</f>
        <v>0</v>
      </c>
      <c r="AS13" s="1">
        <f>ΣΕΠ!$D$59</f>
        <v>100000</v>
      </c>
      <c r="AT13" s="1">
        <f>ΣΕΠ!$D$60</f>
        <v>0</v>
      </c>
      <c r="AU13" s="1">
        <f>ΣΕΠ!$D$61</f>
        <v>100000</v>
      </c>
      <c r="AV13" s="1">
        <f>ΣΕΠ!$D$62</f>
        <v>0</v>
      </c>
      <c r="AW13" s="1">
        <f>ΣΕΠ!$D$63</f>
        <v>0</v>
      </c>
      <c r="AX13" s="1">
        <f>ΣΕΠ!$D$64</f>
        <v>0</v>
      </c>
      <c r="AY13" s="1">
        <f>ΣΕΠ!$D$65</f>
        <v>7876000</v>
      </c>
      <c r="AZ13" s="1">
        <f>ΣΕΠ!$D$72</f>
        <v>3498500</v>
      </c>
      <c r="BA13" s="1">
        <f>ΣΕΠ!$D$73</f>
        <v>522000</v>
      </c>
      <c r="BB13" s="1">
        <f>ΣΕΠ!$D$74</f>
        <v>181000</v>
      </c>
      <c r="BC13" s="1">
        <f>ΣΕΠ!$D$75</f>
        <v>315000</v>
      </c>
      <c r="BD13" s="1">
        <f>ΣΕΠ!$D$76</f>
        <v>0</v>
      </c>
      <c r="BE13" s="1">
        <f>ΣΕΠ!$D$77</f>
        <v>0</v>
      </c>
      <c r="BF13" s="1">
        <f>ΣΕΠ!$D$78</f>
        <v>15000</v>
      </c>
      <c r="BG13" s="1">
        <f>ΣΕΠ!$D$79</f>
        <v>0</v>
      </c>
      <c r="BH13" s="1">
        <f>ΣΕΠ!$D$80</f>
        <v>1960000</v>
      </c>
      <c r="BI13" s="1">
        <f>ΣΕΠ!$D$81</f>
        <v>444000</v>
      </c>
      <c r="BJ13" s="1">
        <f>ΣΕΠ!$D$82</f>
        <v>0</v>
      </c>
      <c r="BK13" s="1">
        <f>ΣΕΠ!$D$83</f>
        <v>300000</v>
      </c>
      <c r="BL13" s="1">
        <f>ΣΕΠ!$D$84</f>
        <v>0</v>
      </c>
      <c r="BM13" s="1">
        <f>ΣΕΠ!$D$85</f>
        <v>0</v>
      </c>
      <c r="BN13" s="1">
        <f>ΣΕΠ!$D$86</f>
        <v>0</v>
      </c>
      <c r="BO13" s="1">
        <f>ΣΕΠ!$D$87</f>
        <v>0</v>
      </c>
      <c r="BP13" s="1">
        <f>ΣΕΠ!$D$88</f>
        <v>0</v>
      </c>
      <c r="BQ13" s="1">
        <f>ΣΕΠ!$D$89</f>
        <v>0</v>
      </c>
      <c r="BR13" s="1">
        <f>ΣΕΠ!$D$90</f>
        <v>21500</v>
      </c>
      <c r="BS13" s="1">
        <f>ΣΕΠ!$D$91</f>
        <v>192000</v>
      </c>
      <c r="BT13" s="1">
        <f>ΣΕΠ!$D$92</f>
        <v>0</v>
      </c>
      <c r="BU13" s="1">
        <f>ΣΕΠ!$D$93</f>
        <v>100000</v>
      </c>
      <c r="BV13" s="1">
        <f>ΣΕΠ!$D$94</f>
        <v>0</v>
      </c>
      <c r="BW13" s="1">
        <f>ΣΕΠ!$D$95</f>
        <v>0</v>
      </c>
      <c r="BX13" s="1">
        <f>ΣΕΠ!$D$96</f>
        <v>0</v>
      </c>
      <c r="BY13" s="1">
        <f>ΣΕΠ!$D$97</f>
        <v>0</v>
      </c>
      <c r="BZ13" s="1">
        <f>ΣΕΠ!$D$98</f>
        <v>0</v>
      </c>
      <c r="CA13" s="1">
        <f>ΣΕΠ!$D$99</f>
        <v>0</v>
      </c>
      <c r="CB13" s="1">
        <f>ΣΕΠ!$D$100</f>
        <v>5972000</v>
      </c>
      <c r="CC13" s="1">
        <f>ΣΕΠ!$D$101</f>
        <v>0</v>
      </c>
      <c r="CD13" s="1">
        <f>ΣΕΠ!$D$109</f>
        <v>2804109</v>
      </c>
      <c r="CE13" s="1">
        <f>ΣΕΠ!$D$110</f>
        <v>0</v>
      </c>
      <c r="CF13" s="1">
        <f>ΣΕΠ!$D$111</f>
        <v>92698.41</v>
      </c>
      <c r="CG13" s="1">
        <f>ΣΕΠ!$D$112</f>
        <v>2711410.59</v>
      </c>
      <c r="CH13" s="1">
        <f>ΣΕΠ!$D$113</f>
        <v>0</v>
      </c>
      <c r="CI13" s="1">
        <f>ΣΕΠ!$D$114</f>
        <v>0</v>
      </c>
      <c r="CJ13" s="1">
        <f>ΣΕΠ!$D$115</f>
        <v>0</v>
      </c>
      <c r="CK13" s="1">
        <f>ΣΕΠ!$D$116</f>
        <v>0</v>
      </c>
      <c r="CL13" s="1">
        <f>ΣΕΠ!$D$117</f>
        <v>0</v>
      </c>
      <c r="CM13" s="1">
        <f>ΣΕΠ!$D$118</f>
        <v>0</v>
      </c>
      <c r="CN13" s="1">
        <f>ΣΕΠ!$D$119</f>
        <v>299507.39</v>
      </c>
      <c r="CO13" s="1">
        <f>ΣΕΠ!$D$120</f>
        <v>299507.39</v>
      </c>
      <c r="CP13" s="1">
        <f>ΣΕΠ!$D$121</f>
        <v>0</v>
      </c>
      <c r="CQ13" s="1">
        <f>ΣΕΠ!$D$122</f>
        <v>0</v>
      </c>
      <c r="CR13" s="1">
        <f>ΣΕΠ!$D$123</f>
        <v>0</v>
      </c>
    </row>
    <row r="14" spans="1:96" ht="12.75">
      <c r="A14" t="str">
        <f>ΙΑΝ!$C$6</f>
        <v>ΚΕΝΤΡΟ ΚΟΙΝΩΝΙΚΗΣ ΠΡΟΝΟΙΑΣ ΠΕΡΙΦΕΡΕΙΑΣ ΚΕΝΤΡΙΚΗΣ ΜΑΚΕΔΟΝΙΑΣ</v>
      </c>
      <c r="B14">
        <f>ΙΑΝ!$F$8</f>
        <v>997288259</v>
      </c>
      <c r="C14" t="s">
        <v>160</v>
      </c>
      <c r="D14" s="1">
        <f>ΟΚΤ!$D$18</f>
        <v>1004000</v>
      </c>
      <c r="E14" s="1">
        <f>ΟΚΤ!$D$19</f>
        <v>1004000</v>
      </c>
      <c r="F14" s="1">
        <f>ΟΚΤ!$D$20</f>
        <v>0</v>
      </c>
      <c r="G14" s="1">
        <f>ΟΚΤ!$D$21</f>
        <v>0</v>
      </c>
      <c r="H14" s="1">
        <f>ΟΚΤ!$D$22</f>
        <v>2000</v>
      </c>
      <c r="I14" s="1">
        <f>ΟΚΤ!$D$23</f>
        <v>0</v>
      </c>
      <c r="J14" s="1">
        <f>ΟΚΤ!$D$24</f>
        <v>2000</v>
      </c>
      <c r="K14" s="1">
        <f>ΟΚΤ!$D$25</f>
        <v>5270000</v>
      </c>
      <c r="L14" s="1">
        <f>ΟΚΤ!$D$26</f>
        <v>5171000</v>
      </c>
      <c r="M14" s="1">
        <f>ΟΚΤ!$D$27</f>
        <v>0</v>
      </c>
      <c r="N14" s="1">
        <f>ΟΚΤ!$D$28</f>
        <v>0</v>
      </c>
      <c r="O14" s="1">
        <f>ΟΚΤ!$D$29</f>
        <v>0</v>
      </c>
      <c r="P14" s="1">
        <f>ΟΚΤ!$D$30</f>
        <v>0</v>
      </c>
      <c r="Q14" s="1">
        <f>ΟΚΤ!$D$31</f>
        <v>0</v>
      </c>
      <c r="R14" s="1">
        <f>ΟΚΤ!$D$32</f>
        <v>25000</v>
      </c>
      <c r="S14" s="1">
        <f>ΟΚΤ!$D$33</f>
        <v>0</v>
      </c>
      <c r="T14" s="1">
        <f>ΟΚΤ!$D$34</f>
        <v>0</v>
      </c>
      <c r="U14" s="1">
        <f>ΟΚΤ!$D$35</f>
        <v>400000</v>
      </c>
      <c r="V14" s="1">
        <f>ΟΚΤ!$D$36</f>
        <v>300000</v>
      </c>
      <c r="W14" s="1">
        <f>ΟΚΤ!$D$37</f>
        <v>0</v>
      </c>
      <c r="X14" s="1">
        <f>ΟΚΤ!$D$38</f>
        <v>0</v>
      </c>
      <c r="Y14" s="1">
        <f>ΟΚΤ!$D$39</f>
        <v>0</v>
      </c>
      <c r="Z14" s="1">
        <f>ΟΚΤ!$D$40</f>
        <v>0</v>
      </c>
      <c r="AA14" s="1">
        <f>ΟΚΤ!$D$41</f>
        <v>0</v>
      </c>
      <c r="AB14" s="1">
        <f>ΟΚΤ!$D$42</f>
        <v>0</v>
      </c>
      <c r="AC14" s="1">
        <f>ΟΚΤ!$D$43</f>
        <v>0</v>
      </c>
      <c r="AD14" s="1">
        <f>ΟΚΤ!$D$44</f>
        <v>0</v>
      </c>
      <c r="AE14" s="1">
        <f>ΟΚΤ!$D$45</f>
        <v>0</v>
      </c>
      <c r="AF14" s="1">
        <f>ΟΚΤ!$D$46</f>
        <v>0</v>
      </c>
      <c r="AG14" s="1">
        <f>ΟΚΤ!$D$47</f>
        <v>0</v>
      </c>
      <c r="AH14" s="1">
        <f>ΟΚΤ!$D$48</f>
        <v>1100000</v>
      </c>
      <c r="AI14" s="1">
        <f>ΟΚΤ!$D$49</f>
        <v>0</v>
      </c>
      <c r="AJ14" s="1">
        <f>ΟΚΤ!$D$50</f>
        <v>0</v>
      </c>
      <c r="AK14" s="1">
        <f>ΟΚΤ!$D$51</f>
        <v>0</v>
      </c>
      <c r="AL14" s="1">
        <f>ΟΚΤ!$D$52</f>
        <v>0</v>
      </c>
      <c r="AM14" s="1">
        <f>ΟΚΤ!$D$53</f>
        <v>0</v>
      </c>
      <c r="AN14" s="1">
        <f>ΟΚΤ!$D$54</f>
        <v>0</v>
      </c>
      <c r="AO14" s="1">
        <f>ΟΚΤ!$D$55</f>
        <v>0</v>
      </c>
      <c r="AP14" s="1">
        <f>ΟΚΤ!$D$56</f>
        <v>0</v>
      </c>
      <c r="AQ14" s="1">
        <f>ΟΚΤ!$D$57</f>
        <v>0</v>
      </c>
      <c r="AR14" s="1">
        <f>ΟΚΤ!$D$58</f>
        <v>0</v>
      </c>
      <c r="AS14" s="1">
        <f>ΟΚΤ!$D$59</f>
        <v>100000</v>
      </c>
      <c r="AT14" s="1">
        <f>ΟΚΤ!$D$60</f>
        <v>0</v>
      </c>
      <c r="AU14" s="1">
        <f>ΟΚΤ!$D$61</f>
        <v>100000</v>
      </c>
      <c r="AV14" s="1">
        <f>ΟΚΤ!$D$62</f>
        <v>0</v>
      </c>
      <c r="AW14" s="1">
        <f>ΟΚΤ!$D$63</f>
        <v>0</v>
      </c>
      <c r="AX14" s="1">
        <f>ΟΚΤ!$D$64</f>
        <v>0</v>
      </c>
      <c r="AY14" s="1">
        <f>ΟΚΤ!$D$65</f>
        <v>7876000</v>
      </c>
      <c r="AZ14" s="1">
        <f>ΟΚΤ!$D$72</f>
        <v>3498500</v>
      </c>
      <c r="BA14" s="1">
        <f>ΟΚΤ!$D$73</f>
        <v>522000</v>
      </c>
      <c r="BB14" s="1">
        <f>ΟΚΤ!$D$74</f>
        <v>181000</v>
      </c>
      <c r="BC14" s="1">
        <f>ΟΚΤ!$D$75</f>
        <v>315000</v>
      </c>
      <c r="BD14" s="1">
        <f>ΟΚΤ!$D$76</f>
        <v>0</v>
      </c>
      <c r="BE14" s="1">
        <f>ΟΚΤ!$D$77</f>
        <v>0</v>
      </c>
      <c r="BF14" s="1">
        <f>ΟΚΤ!$D$78</f>
        <v>15000</v>
      </c>
      <c r="BG14" s="1">
        <f>ΟΚΤ!$D$79</f>
        <v>0</v>
      </c>
      <c r="BH14" s="1">
        <f>ΟΚΤ!$D$80</f>
        <v>1960000</v>
      </c>
      <c r="BI14" s="1">
        <f>ΟΚΤ!$D$81</f>
        <v>444000</v>
      </c>
      <c r="BJ14" s="1">
        <f>ΟΚΤ!$D$82</f>
        <v>0</v>
      </c>
      <c r="BK14" s="1">
        <f>ΟΚΤ!$D$83</f>
        <v>300000</v>
      </c>
      <c r="BL14" s="1">
        <f>ΟΚΤ!$D$84</f>
        <v>0</v>
      </c>
      <c r="BM14" s="1">
        <f>ΟΚΤ!$D$85</f>
        <v>0</v>
      </c>
      <c r="BN14" s="1">
        <f>ΟΚΤ!$D$86</f>
        <v>0</v>
      </c>
      <c r="BO14" s="1">
        <f>ΟΚΤ!$D$87</f>
        <v>0</v>
      </c>
      <c r="BP14" s="1">
        <f>ΟΚΤ!$D$88</f>
        <v>0</v>
      </c>
      <c r="BQ14" s="1">
        <f>ΟΚΤ!$D$89</f>
        <v>0</v>
      </c>
      <c r="BR14" s="1">
        <f>ΟΚΤ!$D$90</f>
        <v>21500</v>
      </c>
      <c r="BS14" s="1">
        <f>ΟΚΤ!$D$91</f>
        <v>192000</v>
      </c>
      <c r="BT14" s="1">
        <f>ΟΚΤ!$D$92</f>
        <v>0</v>
      </c>
      <c r="BU14" s="1">
        <f>ΟΚΤ!$D$93</f>
        <v>100000</v>
      </c>
      <c r="BV14" s="1">
        <f>ΟΚΤ!$D$94</f>
        <v>0</v>
      </c>
      <c r="BW14" s="1">
        <f>ΟΚΤ!$D$95</f>
        <v>0</v>
      </c>
      <c r="BX14" s="1">
        <f>ΟΚΤ!$D$96</f>
        <v>0</v>
      </c>
      <c r="BY14" s="1">
        <f>ΟΚΤ!$D$97</f>
        <v>0</v>
      </c>
      <c r="BZ14" s="1">
        <f>ΟΚΤ!$D$98</f>
        <v>0</v>
      </c>
      <c r="CA14" s="1">
        <f>ΟΚΤ!$D$99</f>
        <v>0</v>
      </c>
      <c r="CB14" s="1">
        <f>ΟΚΤ!$D$100</f>
        <v>5972000</v>
      </c>
      <c r="CC14" s="1">
        <f>ΟΚΤ!$D$101</f>
        <v>0</v>
      </c>
      <c r="CD14" s="1">
        <f>ΟΚΤ!$D$109</f>
        <v>2804109</v>
      </c>
      <c r="CE14" s="1">
        <f>ΟΚΤ!$D$110</f>
        <v>0</v>
      </c>
      <c r="CF14" s="1">
        <f>ΟΚΤ!$D$111</f>
        <v>92698.41</v>
      </c>
      <c r="CG14" s="1">
        <f>ΟΚΤ!$D$112</f>
        <v>2711410.59</v>
      </c>
      <c r="CH14" s="1">
        <f>ΟΚΤ!$D$113</f>
        <v>0</v>
      </c>
      <c r="CI14" s="1">
        <f>ΟΚΤ!$D$114</f>
        <v>0</v>
      </c>
      <c r="CJ14" s="1">
        <f>ΟΚΤ!$D$115</f>
        <v>0</v>
      </c>
      <c r="CK14" s="1">
        <f>ΟΚΤ!$D$116</f>
        <v>0</v>
      </c>
      <c r="CL14" s="1">
        <f>ΟΚΤ!$D$117</f>
        <v>0</v>
      </c>
      <c r="CM14" s="1">
        <f>ΟΚΤ!$D$118</f>
        <v>0</v>
      </c>
      <c r="CN14" s="1">
        <f>ΟΚΤ!$D$119</f>
        <v>299507.39</v>
      </c>
      <c r="CO14" s="1">
        <f>ΟΚΤ!$D$120</f>
        <v>299507.39</v>
      </c>
      <c r="CP14" s="1">
        <f>ΟΚΤ!$D$121</f>
        <v>0</v>
      </c>
      <c r="CQ14" s="1">
        <f>ΟΚΤ!$D$122</f>
        <v>0</v>
      </c>
      <c r="CR14" s="1">
        <f>ΟΚΤ!$D$123</f>
        <v>0</v>
      </c>
    </row>
    <row r="15" spans="1:96" ht="12.75">
      <c r="A15" t="str">
        <f>ΙΑΝ!$C$6</f>
        <v>ΚΕΝΤΡΟ ΚΟΙΝΩΝΙΚΗΣ ΠΡΟΝΟΙΑΣ ΠΕΡΙΦΕΡΕΙΑΣ ΚΕΝΤΡΙΚΗΣ ΜΑΚΕΔΟΝΙΑΣ</v>
      </c>
      <c r="B15">
        <f>ΙΑΝ!$F$8</f>
        <v>997288259</v>
      </c>
      <c r="C15" t="s">
        <v>161</v>
      </c>
      <c r="D15" s="1">
        <f>ΝΟΕ!$D$18</f>
        <v>1004000</v>
      </c>
      <c r="E15" s="1">
        <f>ΝΟΕ!$D$19</f>
        <v>1004000</v>
      </c>
      <c r="F15" s="1">
        <f>ΝΟΕ!$D$20</f>
        <v>140000</v>
      </c>
      <c r="G15" s="1">
        <f>ΝΟΕ!$D$21</f>
        <v>140000</v>
      </c>
      <c r="H15" s="1">
        <f>ΝΟΕ!$D$22</f>
        <v>2000</v>
      </c>
      <c r="I15" s="1">
        <f>ΝΟΕ!$D$23</f>
        <v>0</v>
      </c>
      <c r="J15" s="1">
        <f>ΝΟΕ!$D$24</f>
        <v>2000</v>
      </c>
      <c r="K15" s="1">
        <f>ΝΟΕ!$D$25</f>
        <v>5143000</v>
      </c>
      <c r="L15" s="1">
        <f>ΝΟΕ!$D$26</f>
        <v>5171000</v>
      </c>
      <c r="M15" s="1">
        <f>ΝΟΕ!$D$27</f>
        <v>0</v>
      </c>
      <c r="N15" s="1">
        <f>ΝΟΕ!$D$28</f>
        <v>0</v>
      </c>
      <c r="O15" s="1">
        <f>ΝΟΕ!$D$29</f>
        <v>0</v>
      </c>
      <c r="P15" s="1">
        <f>ΝΟΕ!$D$30</f>
        <v>0</v>
      </c>
      <c r="Q15" s="1">
        <f>ΝΟΕ!$D$31</f>
        <v>0</v>
      </c>
      <c r="R15" s="1">
        <f>ΝΟΕ!$D$32</f>
        <v>25000</v>
      </c>
      <c r="S15" s="1">
        <f>ΝΟΕ!$D$33</f>
        <v>0</v>
      </c>
      <c r="T15" s="1">
        <f>ΝΟΕ!$D$34</f>
        <v>0</v>
      </c>
      <c r="U15" s="1">
        <f>ΝΟΕ!$D$35</f>
        <v>282000</v>
      </c>
      <c r="V15" s="1">
        <f>ΝΟΕ!$D$36</f>
        <v>182000</v>
      </c>
      <c r="W15" s="1">
        <f>ΝΟΕ!$D$37</f>
        <v>0</v>
      </c>
      <c r="X15" s="1">
        <f>ΝΟΕ!$D$38</f>
        <v>0</v>
      </c>
      <c r="Y15" s="1">
        <f>ΝΟΕ!$D$39</f>
        <v>0</v>
      </c>
      <c r="Z15" s="1">
        <f>ΝΟΕ!$D$40</f>
        <v>0</v>
      </c>
      <c r="AA15" s="1">
        <f>ΝΟΕ!$D$41</f>
        <v>0</v>
      </c>
      <c r="AB15" s="1">
        <f>ΝΟΕ!$D$42</f>
        <v>0</v>
      </c>
      <c r="AC15" s="1">
        <f>ΝΟΕ!$D$43</f>
        <v>0</v>
      </c>
      <c r="AD15" s="1">
        <f>ΝΟΕ!$D$44</f>
        <v>0</v>
      </c>
      <c r="AE15" s="1">
        <f>ΝΟΕ!$D$45</f>
        <v>0</v>
      </c>
      <c r="AF15" s="1">
        <f>ΝΟΕ!$D$46</f>
        <v>0</v>
      </c>
      <c r="AG15" s="1">
        <f>ΝΟΕ!$D$47</f>
        <v>0</v>
      </c>
      <c r="AH15" s="1">
        <f>ΝΟΕ!$D$48</f>
        <v>1100000</v>
      </c>
      <c r="AI15" s="1">
        <f>ΝΟΕ!$D$49</f>
        <v>0</v>
      </c>
      <c r="AJ15" s="1">
        <f>ΝΟΕ!$D$50</f>
        <v>0</v>
      </c>
      <c r="AK15" s="1">
        <f>ΝΟΕ!$D$51</f>
        <v>0</v>
      </c>
      <c r="AL15" s="1">
        <f>ΝΟΕ!$D$52</f>
        <v>0</v>
      </c>
      <c r="AM15" s="1">
        <f>ΝΟΕ!$D$53</f>
        <v>0</v>
      </c>
      <c r="AN15" s="1">
        <f>ΝΟΕ!$D$54</f>
        <v>0</v>
      </c>
      <c r="AO15" s="1">
        <f>ΝΟΕ!$D$55</f>
        <v>0</v>
      </c>
      <c r="AP15" s="1">
        <f>ΝΟΕ!$D$56</f>
        <v>0</v>
      </c>
      <c r="AQ15" s="1">
        <f>ΝΟΕ!$D$57</f>
        <v>0</v>
      </c>
      <c r="AR15" s="1">
        <f>ΝΟΕ!$D$58</f>
        <v>0</v>
      </c>
      <c r="AS15" s="1">
        <f>ΝΟΕ!$D$59</f>
        <v>205000</v>
      </c>
      <c r="AT15" s="1">
        <f>ΝΟΕ!$D$60</f>
        <v>0</v>
      </c>
      <c r="AU15" s="1">
        <f>ΝΟΕ!$D$61</f>
        <v>205000</v>
      </c>
      <c r="AV15" s="1">
        <f>ΝΟΕ!$D$62</f>
        <v>0</v>
      </c>
      <c r="AW15" s="1">
        <f>ΝΟΕ!$D$63</f>
        <v>0</v>
      </c>
      <c r="AX15" s="1">
        <f>ΝΟΕ!$D$64</f>
        <v>0</v>
      </c>
      <c r="AY15" s="1">
        <f>ΝΟΕ!$D$65</f>
        <v>7876000</v>
      </c>
      <c r="AZ15" s="1">
        <f>ΝΟΕ!$D$72</f>
        <v>3511500</v>
      </c>
      <c r="BA15" s="1">
        <f>ΝΟΕ!$D$73</f>
        <v>522000</v>
      </c>
      <c r="BB15" s="1">
        <f>ΝΟΕ!$D$74</f>
        <v>220000</v>
      </c>
      <c r="BC15" s="1">
        <f>ΝΟΕ!$D$75</f>
        <v>315000</v>
      </c>
      <c r="BD15" s="1">
        <f>ΝΟΕ!$D$76</f>
        <v>0</v>
      </c>
      <c r="BE15" s="1">
        <f>ΝΟΕ!$D$77</f>
        <v>0</v>
      </c>
      <c r="BF15" s="1">
        <f>ΝΟΕ!$D$78</f>
        <v>15000</v>
      </c>
      <c r="BG15" s="1">
        <f>ΝΟΕ!$D$79</f>
        <v>0</v>
      </c>
      <c r="BH15" s="1">
        <f>ΝΟΕ!$D$80</f>
        <v>1960000</v>
      </c>
      <c r="BI15" s="1">
        <f>ΝΟΕ!$D$81</f>
        <v>444000</v>
      </c>
      <c r="BJ15" s="1">
        <f>ΝΟΕ!$D$82</f>
        <v>0</v>
      </c>
      <c r="BK15" s="1">
        <f>ΝΟΕ!$D$83</f>
        <v>182000</v>
      </c>
      <c r="BL15" s="1">
        <f>ΝΟΕ!$D$84</f>
        <v>0</v>
      </c>
      <c r="BM15" s="1">
        <f>ΝΟΕ!$D$85</f>
        <v>0</v>
      </c>
      <c r="BN15" s="1">
        <f>ΝΟΕ!$D$86</f>
        <v>0</v>
      </c>
      <c r="BO15" s="1">
        <f>ΝΟΕ!$D$87</f>
        <v>0</v>
      </c>
      <c r="BP15" s="1">
        <f>ΝΟΕ!$D$88</f>
        <v>0</v>
      </c>
      <c r="BQ15" s="1">
        <f>ΝΟΕ!$D$89</f>
        <v>0</v>
      </c>
      <c r="BR15" s="1">
        <f>ΝΟΕ!$D$90</f>
        <v>21500</v>
      </c>
      <c r="BS15" s="1">
        <f>ΝΟΕ!$D$91</f>
        <v>297000</v>
      </c>
      <c r="BT15" s="1">
        <f>ΝΟΕ!$D$92</f>
        <v>0</v>
      </c>
      <c r="BU15" s="1">
        <f>ΝΟΕ!$D$93</f>
        <v>205000</v>
      </c>
      <c r="BV15" s="1">
        <f>ΝΟΕ!$D$94</f>
        <v>0</v>
      </c>
      <c r="BW15" s="1">
        <f>ΝΟΕ!$D$95</f>
        <v>0</v>
      </c>
      <c r="BX15" s="1">
        <f>ΝΟΕ!$D$96</f>
        <v>0</v>
      </c>
      <c r="BY15" s="1">
        <f>ΝΟΕ!$D$97</f>
        <v>0</v>
      </c>
      <c r="BZ15" s="1">
        <f>ΝΟΕ!$D$98</f>
        <v>0</v>
      </c>
      <c r="CA15" s="1">
        <f>ΝΟΕ!$D$99</f>
        <v>0</v>
      </c>
      <c r="CB15" s="1">
        <f>ΝΟΕ!$D$100</f>
        <v>5972000</v>
      </c>
      <c r="CC15" s="1">
        <f>ΝΟΕ!$D$101</f>
        <v>0</v>
      </c>
      <c r="CD15" s="1">
        <f>ΝΟΕ!$D$109</f>
        <v>2804109</v>
      </c>
      <c r="CE15" s="1">
        <f>ΝΟΕ!$D$110</f>
        <v>0</v>
      </c>
      <c r="CF15" s="1">
        <f>ΝΟΕ!$D$111</f>
        <v>92698.41</v>
      </c>
      <c r="CG15" s="1">
        <f>ΝΟΕ!$D$112</f>
        <v>2711410.59</v>
      </c>
      <c r="CH15" s="1">
        <f>ΝΟΕ!$D$113</f>
        <v>0</v>
      </c>
      <c r="CI15" s="1">
        <f>ΝΟΕ!$D$114</f>
        <v>0</v>
      </c>
      <c r="CJ15" s="1">
        <f>ΝΟΕ!$D$115</f>
        <v>0</v>
      </c>
      <c r="CK15" s="1">
        <f>ΝΟΕ!$D$116</f>
        <v>0</v>
      </c>
      <c r="CL15" s="1">
        <f>ΝΟΕ!$D$117</f>
        <v>0</v>
      </c>
      <c r="CM15" s="1">
        <f>ΝΟΕ!$D$118</f>
        <v>0</v>
      </c>
      <c r="CN15" s="1">
        <f>ΝΟΕ!$D$119</f>
        <v>299507.39</v>
      </c>
      <c r="CO15" s="1">
        <f>ΝΟΕ!$D$120</f>
        <v>299507.39</v>
      </c>
      <c r="CP15" s="1">
        <f>ΝΟΕ!$D$121</f>
        <v>0</v>
      </c>
      <c r="CQ15" s="1">
        <f>ΝΟΕ!$D$122</f>
        <v>0</v>
      </c>
      <c r="CR15" s="1">
        <f>ΝΟΕ!$D$123</f>
        <v>0</v>
      </c>
    </row>
    <row r="16" spans="1:96" ht="12.75">
      <c r="A16" t="str">
        <f>ΙΑΝ!$C$6</f>
        <v>ΚΕΝΤΡΟ ΚΟΙΝΩΝΙΚΗΣ ΠΡΟΝΟΙΑΣ ΠΕΡΙΦΕΡΕΙΑΣ ΚΕΝΤΡΙΚΗΣ ΜΑΚΕΔΟΝΙΑΣ</v>
      </c>
      <c r="B16">
        <f>ΙΑΝ!$F$8</f>
        <v>997288259</v>
      </c>
      <c r="C16" t="s">
        <v>162</v>
      </c>
      <c r="D16" s="1">
        <f>ΔΕΚ!$D$18</f>
        <v>1004000</v>
      </c>
      <c r="E16" s="1">
        <f>ΔΕΚ!$D$19</f>
        <v>1004000</v>
      </c>
      <c r="F16" s="1">
        <f>ΔΕΚ!$D$20</f>
        <v>140000</v>
      </c>
      <c r="G16" s="1">
        <f>ΔΕΚ!$D$21</f>
        <v>140000</v>
      </c>
      <c r="H16" s="1">
        <f>ΔΕΚ!$D$22</f>
        <v>2000</v>
      </c>
      <c r="I16" s="1">
        <f>ΔΕΚ!$D$23</f>
        <v>0</v>
      </c>
      <c r="J16" s="1">
        <f>ΔΕΚ!$D$24</f>
        <v>2000</v>
      </c>
      <c r="K16" s="1">
        <f>ΔΕΚ!$D$25</f>
        <v>5143000</v>
      </c>
      <c r="L16" s="1">
        <f>ΔΕΚ!$D$26</f>
        <v>5171000</v>
      </c>
      <c r="M16" s="1">
        <f>ΔΕΚ!$D$27</f>
        <v>0</v>
      </c>
      <c r="N16" s="1">
        <f>ΔΕΚ!$D$28</f>
        <v>0</v>
      </c>
      <c r="O16" s="1">
        <f>ΔΕΚ!$D$29</f>
        <v>0</v>
      </c>
      <c r="P16" s="1">
        <f>ΔΕΚ!$D$30</f>
        <v>0</v>
      </c>
      <c r="Q16" s="1">
        <f>ΔΕΚ!$D$31</f>
        <v>0</v>
      </c>
      <c r="R16" s="1">
        <f>ΔΕΚ!$D$32</f>
        <v>25000</v>
      </c>
      <c r="S16" s="1">
        <f>ΔΕΚ!$D$33</f>
        <v>0</v>
      </c>
      <c r="T16" s="1">
        <f>ΔΕΚ!$D$34</f>
        <v>0</v>
      </c>
      <c r="U16" s="1">
        <f>ΔΕΚ!$D$35</f>
        <v>282000</v>
      </c>
      <c r="V16" s="1">
        <f>ΔΕΚ!$D$36</f>
        <v>182000</v>
      </c>
      <c r="W16" s="1">
        <f>ΔΕΚ!$D$37</f>
        <v>0</v>
      </c>
      <c r="X16" s="1">
        <f>ΔΕΚ!$D$38</f>
        <v>0</v>
      </c>
      <c r="Y16" s="1">
        <f>ΔΕΚ!$D$39</f>
        <v>0</v>
      </c>
      <c r="Z16" s="1">
        <f>ΔΕΚ!$D$40</f>
        <v>0</v>
      </c>
      <c r="AA16" s="1">
        <f>ΔΕΚ!$D$41</f>
        <v>0</v>
      </c>
      <c r="AB16" s="1">
        <f>ΔΕΚ!$D$42</f>
        <v>0</v>
      </c>
      <c r="AC16" s="1">
        <f>ΔΕΚ!$D$43</f>
        <v>0</v>
      </c>
      <c r="AD16" s="1">
        <f>ΔΕΚ!$D$44</f>
        <v>0</v>
      </c>
      <c r="AE16" s="1">
        <f>ΔΕΚ!$D$45</f>
        <v>0</v>
      </c>
      <c r="AF16" s="1">
        <f>ΔΕΚ!$D$46</f>
        <v>0</v>
      </c>
      <c r="AG16" s="1">
        <f>ΔΕΚ!$D$47</f>
        <v>0</v>
      </c>
      <c r="AH16" s="1">
        <f>ΔΕΚ!$D$48</f>
        <v>1100000</v>
      </c>
      <c r="AI16" s="1">
        <f>ΔΕΚ!$D$49</f>
        <v>0</v>
      </c>
      <c r="AJ16" s="1">
        <f>ΔΕΚ!$D$50</f>
        <v>0</v>
      </c>
      <c r="AK16" s="1">
        <f>ΔΕΚ!$D$51</f>
        <v>0</v>
      </c>
      <c r="AL16" s="1">
        <f>ΔΕΚ!$D$52</f>
        <v>0</v>
      </c>
      <c r="AM16" s="1">
        <f>ΔΕΚ!$D$53</f>
        <v>0</v>
      </c>
      <c r="AN16" s="1">
        <f>ΔΕΚ!$D$54</f>
        <v>0</v>
      </c>
      <c r="AO16" s="1">
        <f>ΔΕΚ!$D$55</f>
        <v>0</v>
      </c>
      <c r="AP16" s="1">
        <f>ΔΕΚ!$D$56</f>
        <v>0</v>
      </c>
      <c r="AQ16" s="1">
        <f>ΔΕΚ!$D$57</f>
        <v>0</v>
      </c>
      <c r="AR16" s="1">
        <f>ΔΕΚ!$D$58</f>
        <v>0</v>
      </c>
      <c r="AS16" s="1">
        <f>ΔΕΚ!$D$59</f>
        <v>205000</v>
      </c>
      <c r="AT16" s="1">
        <f>ΔΕΚ!$D$60</f>
        <v>0</v>
      </c>
      <c r="AU16" s="1">
        <f>ΔΕΚ!$D$61</f>
        <v>205000</v>
      </c>
      <c r="AV16" s="1">
        <f>ΔΕΚ!$D$62</f>
        <v>0</v>
      </c>
      <c r="AW16" s="1">
        <f>ΔΕΚ!$D$63</f>
        <v>0</v>
      </c>
      <c r="AX16" s="1">
        <f>ΔΕΚ!$D$64</f>
        <v>0</v>
      </c>
      <c r="AY16" s="1">
        <f>ΔΕΚ!$D$65</f>
        <v>7876000</v>
      </c>
      <c r="AZ16" s="1">
        <f>ΔΕΚ!$D$72</f>
        <v>3511500</v>
      </c>
      <c r="BA16" s="1">
        <f>ΔΕΚ!$D$73</f>
        <v>522000</v>
      </c>
      <c r="BB16" s="1">
        <f>ΔΕΚ!$D$74</f>
        <v>220000</v>
      </c>
      <c r="BC16" s="1">
        <f>ΔΕΚ!$D$75</f>
        <v>315000</v>
      </c>
      <c r="BD16" s="1">
        <f>ΔΕΚ!$D$76</f>
        <v>0</v>
      </c>
      <c r="BE16" s="1">
        <f>ΔΕΚ!$D$77</f>
        <v>0</v>
      </c>
      <c r="BF16" s="1">
        <f>ΔΕΚ!$D$78</f>
        <v>15000</v>
      </c>
      <c r="BG16" s="1">
        <f>ΔΕΚ!$D$79</f>
        <v>0</v>
      </c>
      <c r="BH16" s="1">
        <f>ΔΕΚ!$D$80</f>
        <v>1960000</v>
      </c>
      <c r="BI16" s="1">
        <f>ΔΕΚ!$D$81</f>
        <v>444000</v>
      </c>
      <c r="BJ16" s="1">
        <f>ΔΕΚ!$D$82</f>
        <v>0</v>
      </c>
      <c r="BK16" s="1">
        <f>ΔΕΚ!$D$83</f>
        <v>182000</v>
      </c>
      <c r="BL16" s="1">
        <f>ΔΕΚ!$D$84</f>
        <v>0</v>
      </c>
      <c r="BM16" s="1">
        <f>ΔΕΚ!$D$85</f>
        <v>0</v>
      </c>
      <c r="BN16" s="1">
        <f>ΔΕΚ!$D$86</f>
        <v>0</v>
      </c>
      <c r="BO16" s="1">
        <f>ΔΕΚ!$D$87</f>
        <v>0</v>
      </c>
      <c r="BP16" s="1">
        <f>ΔΕΚ!$D$88</f>
        <v>0</v>
      </c>
      <c r="BQ16" s="1">
        <f>ΔΕΚ!$D$89</f>
        <v>0</v>
      </c>
      <c r="BR16" s="1">
        <f>ΔΕΚ!$D$90</f>
        <v>21500</v>
      </c>
      <c r="BS16" s="1">
        <f>ΔΕΚ!$D$91</f>
        <v>297000</v>
      </c>
      <c r="BT16" s="1">
        <f>ΔΕΚ!$D$92</f>
        <v>0</v>
      </c>
      <c r="BU16" s="1">
        <f>ΔΕΚ!$D$93</f>
        <v>205000</v>
      </c>
      <c r="BV16" s="1">
        <f>ΔΕΚ!$D$94</f>
        <v>0</v>
      </c>
      <c r="BW16" s="1">
        <f>ΔΕΚ!$D$95</f>
        <v>0</v>
      </c>
      <c r="BX16" s="1">
        <f>ΔΕΚ!$D$96</f>
        <v>0</v>
      </c>
      <c r="BY16" s="1">
        <f>ΔΕΚ!$D$97</f>
        <v>0</v>
      </c>
      <c r="BZ16" s="1">
        <f>ΔΕΚ!$D$98</f>
        <v>0</v>
      </c>
      <c r="CA16" s="1">
        <f>ΔΕΚ!$D$99</f>
        <v>0</v>
      </c>
      <c r="CB16" s="1">
        <f>ΔΕΚ!$D$100</f>
        <v>5972000</v>
      </c>
      <c r="CC16" s="1">
        <f>ΔΕΚ!$D$101</f>
        <v>0</v>
      </c>
      <c r="CD16" s="1">
        <f>ΔΕΚ!$D$109</f>
        <v>2804109</v>
      </c>
      <c r="CE16" s="1">
        <f>ΔΕΚ!$D$110</f>
        <v>0</v>
      </c>
      <c r="CF16" s="1">
        <f>ΔΕΚ!$D$111</f>
        <v>92698.41</v>
      </c>
      <c r="CG16" s="1">
        <f>ΔΕΚ!$D$112</f>
        <v>2711410.59</v>
      </c>
      <c r="CH16" s="1">
        <f>ΔΕΚ!$D$113</f>
        <v>0</v>
      </c>
      <c r="CI16" s="1">
        <f>ΔΕΚ!$D$114</f>
        <v>0</v>
      </c>
      <c r="CJ16" s="1">
        <f>ΔΕΚ!$D$115</f>
        <v>0</v>
      </c>
      <c r="CK16" s="1">
        <f>ΔΕΚ!$D$116</f>
        <v>0</v>
      </c>
      <c r="CL16" s="1">
        <f>ΔΕΚ!$D$117</f>
        <v>0</v>
      </c>
      <c r="CM16" s="1">
        <f>ΔΕΚ!$D$118</f>
        <v>0</v>
      </c>
      <c r="CN16" s="1">
        <f>ΔΕΚ!$D$119</f>
        <v>299507.39</v>
      </c>
      <c r="CO16" s="1">
        <f>ΔΕΚ!$D$120</f>
        <v>299507.39</v>
      </c>
      <c r="CP16" s="1">
        <f>ΔΕΚ!$D$121</f>
        <v>0</v>
      </c>
      <c r="CQ16" s="1">
        <f>ΔΕΚ!$D$122</f>
        <v>0</v>
      </c>
      <c r="CR16" s="1">
        <f>ΔΕΚ!$D$123</f>
        <v>0</v>
      </c>
    </row>
    <row r="18" spans="4:82" ht="12.75">
      <c r="D18" s="74" t="s">
        <v>99</v>
      </c>
      <c r="CD18" s="74" t="s">
        <v>113</v>
      </c>
    </row>
    <row r="19" spans="1:96" ht="12.75">
      <c r="A19" t="str">
        <f>ΙΑΝ!$C$6</f>
        <v>ΚΕΝΤΡΟ ΚΟΙΝΩΝΙΚΗΣ ΠΡΟΝΟΙΑΣ ΠΕΡΙΦΕΡΕΙΑΣ ΚΕΝΤΡΙΚΗΣ ΜΑΚΕΔΟΝΙΑΣ</v>
      </c>
      <c r="B19">
        <f>ΙΑΝ!$F$8</f>
        <v>997288259</v>
      </c>
      <c r="C19" t="s">
        <v>163</v>
      </c>
      <c r="D19" s="1">
        <f>ΙΑΝ!$E$18</f>
        <v>0</v>
      </c>
      <c r="E19" s="1">
        <f>ΙΑΝ!$E$19</f>
        <v>0</v>
      </c>
      <c r="F19" s="1">
        <f>ΙΑΝ!$E$20</f>
        <v>0</v>
      </c>
      <c r="G19" s="1">
        <f>ΙΑΝ!$E$21</f>
        <v>0</v>
      </c>
      <c r="H19" s="1">
        <f>ΙΑΝ!$E$22</f>
        <v>0</v>
      </c>
      <c r="I19" s="1">
        <f>ΙΑΝ!$E$23</f>
        <v>0</v>
      </c>
      <c r="J19" s="1">
        <f>ΙΑΝ!$E$24</f>
        <v>0</v>
      </c>
      <c r="K19" s="1">
        <f>ΙΑΝ!$E$25</f>
        <v>33314.7</v>
      </c>
      <c r="L19" s="1">
        <f>ΙΑΝ!$E$26</f>
        <v>0</v>
      </c>
      <c r="M19" s="1">
        <f>ΙΑΝ!$E$27</f>
        <v>0</v>
      </c>
      <c r="N19" s="1">
        <f>ΙΑΝ!$E$28</f>
        <v>0</v>
      </c>
      <c r="O19" s="1">
        <f>ΙΑΝ!$E$29</f>
        <v>0</v>
      </c>
      <c r="P19" s="1">
        <f>ΙΑΝ!$E$30</f>
        <v>0</v>
      </c>
      <c r="Q19" s="1">
        <f>ΙΑΝ!$E$31</f>
        <v>0</v>
      </c>
      <c r="R19" s="1">
        <f>ΙΑΝ!$E$32</f>
        <v>3.43</v>
      </c>
      <c r="S19" s="1">
        <f>ΙΑΝ!$E$33</f>
        <v>0</v>
      </c>
      <c r="T19" s="1">
        <f>ΙΑΝ!$E$34</f>
        <v>0</v>
      </c>
      <c r="U19" s="1">
        <f>ΙΑΝ!$E$35</f>
        <v>150</v>
      </c>
      <c r="V19" s="1">
        <f>ΙΑΝ!$E$36</f>
        <v>0</v>
      </c>
      <c r="W19" s="1">
        <f>ΙΑΝ!$E$37</f>
        <v>0</v>
      </c>
      <c r="X19" s="1">
        <f>ΙΑΝ!$E$38</f>
        <v>0</v>
      </c>
      <c r="Y19" s="1">
        <f>ΙΑΝ!$E$39</f>
        <v>0</v>
      </c>
      <c r="Z19" s="1">
        <f>ΙΑΝ!$E$40</f>
        <v>0</v>
      </c>
      <c r="AA19" s="1">
        <f>ΙΑΝ!$E$41</f>
        <v>0</v>
      </c>
      <c r="AB19" s="1">
        <f>ΙΑΝ!$E$42</f>
        <v>0</v>
      </c>
      <c r="AC19" s="1">
        <f>ΙΑΝ!$E$43</f>
        <v>0</v>
      </c>
      <c r="AD19" s="1">
        <f>ΙΑΝ!$E$44</f>
        <v>0</v>
      </c>
      <c r="AE19" s="1">
        <f>ΙΑΝ!$E$45</f>
        <v>0</v>
      </c>
      <c r="AF19" s="1">
        <f>ΙΑΝ!$E$46</f>
        <v>0</v>
      </c>
      <c r="AG19" s="1">
        <f>ΙΑΝ!$E$47</f>
        <v>0</v>
      </c>
      <c r="AH19" s="1">
        <f>ΙΑΝ!$E$48</f>
        <v>0</v>
      </c>
      <c r="AI19" s="1">
        <f>ΙΑΝ!$E$49</f>
        <v>0</v>
      </c>
      <c r="AJ19" s="1">
        <f>ΙΑΝ!$E$50</f>
        <v>0</v>
      </c>
      <c r="AK19" s="1">
        <f>ΙΑΝ!$E$51</f>
        <v>0</v>
      </c>
      <c r="AL19" s="1">
        <f>ΙΑΝ!$E$52</f>
        <v>0</v>
      </c>
      <c r="AM19" s="1">
        <f>ΙΑΝ!$E$53</f>
        <v>0</v>
      </c>
      <c r="AN19" s="1">
        <f>ΙΑΝ!$E$54</f>
        <v>0</v>
      </c>
      <c r="AO19" s="1">
        <f>ΙΑΝ!$E$55</f>
        <v>0</v>
      </c>
      <c r="AP19" s="1">
        <f>ΙΑΝ!$E$56</f>
        <v>0</v>
      </c>
      <c r="AQ19" s="1">
        <f>ΙΑΝ!$E$57</f>
        <v>0</v>
      </c>
      <c r="AR19" s="1">
        <f>ΙΑΝ!$E$58</f>
        <v>0</v>
      </c>
      <c r="AS19" s="1">
        <f>ΙΑΝ!$E$59</f>
        <v>0</v>
      </c>
      <c r="AT19" s="1">
        <f>ΙΑΝ!$E$60</f>
        <v>0</v>
      </c>
      <c r="AU19" s="1">
        <f>ΙΑΝ!$E$61</f>
        <v>0</v>
      </c>
      <c r="AV19" s="1">
        <f>ΙΑΝ!$E$62</f>
        <v>0</v>
      </c>
      <c r="AW19" s="1">
        <f>ΙΑΝ!$E$63</f>
        <v>0</v>
      </c>
      <c r="AX19" s="1">
        <f>ΙΑΝ!$E$64</f>
        <v>0</v>
      </c>
      <c r="AY19" s="1">
        <f>ΙΑΝ!$E$65</f>
        <v>33464.7</v>
      </c>
      <c r="AZ19" s="1">
        <f>ΙΑΝ!$E$72</f>
        <v>184678.4</v>
      </c>
      <c r="BA19" s="1">
        <f>ΙΑΝ!$E$73</f>
        <v>36608.88</v>
      </c>
      <c r="BB19" s="1">
        <f>ΙΑΝ!$E$74</f>
        <v>16731.74</v>
      </c>
      <c r="BC19" s="1">
        <f>ΙΑΝ!$E$75</f>
        <v>2352.52</v>
      </c>
      <c r="BD19" s="1">
        <f>ΙΑΝ!$E$76</f>
        <v>0</v>
      </c>
      <c r="BE19" s="1">
        <f>ΙΑΝ!$E$77</f>
        <v>0</v>
      </c>
      <c r="BF19" s="1">
        <f>ΙΑΝ!$E$78</f>
        <v>2352.52</v>
      </c>
      <c r="BG19" s="1">
        <f>ΙΑΝ!$E$79</f>
        <v>0</v>
      </c>
      <c r="BH19" s="1">
        <f>ΙΑΝ!$E$80</f>
        <v>148580.02</v>
      </c>
      <c r="BI19" s="1">
        <f>ΙΑΝ!$E$81</f>
        <v>76214.14</v>
      </c>
      <c r="BJ19" s="1">
        <f>ΙΑΝ!$E$82</f>
        <v>0</v>
      </c>
      <c r="BK19" s="1">
        <f>ΙΑΝ!$E$83</f>
        <v>0</v>
      </c>
      <c r="BL19" s="1">
        <f>ΙΑΝ!$E$84</f>
        <v>0</v>
      </c>
      <c r="BM19" s="1">
        <f>ΙΑΝ!$E$85</f>
        <v>0</v>
      </c>
      <c r="BN19" s="1">
        <f>ΙΑΝ!$E$86</f>
        <v>0</v>
      </c>
      <c r="BO19" s="1">
        <f>ΙΑΝ!$E$87</f>
        <v>0</v>
      </c>
      <c r="BP19" s="1">
        <f>ΙΑΝ!$E$88</f>
        <v>0</v>
      </c>
      <c r="BQ19" s="1">
        <f>ΙΑΝ!$E$89</f>
        <v>0</v>
      </c>
      <c r="BR19" s="1">
        <f>ΙΑΝ!$E$90</f>
        <v>100.03</v>
      </c>
      <c r="BS19" s="1">
        <f>ΙΑΝ!$E$91</f>
        <v>0</v>
      </c>
      <c r="BT19" s="1">
        <f>ΙΑΝ!$E$92</f>
        <v>0</v>
      </c>
      <c r="BU19" s="1">
        <f>ΙΑΝ!$E$93</f>
        <v>0</v>
      </c>
      <c r="BV19" s="1">
        <f>ΙΑΝ!$E$94</f>
        <v>0</v>
      </c>
      <c r="BW19" s="1">
        <f>ΙΑΝ!$E$95</f>
        <v>0</v>
      </c>
      <c r="BX19" s="1">
        <f>ΙΑΝ!$E$96</f>
        <v>0</v>
      </c>
      <c r="BY19" s="1">
        <f>ΙΑΝ!$E$97</f>
        <v>0</v>
      </c>
      <c r="BZ19" s="1">
        <f>ΙΑΝ!$E$98</f>
        <v>0</v>
      </c>
      <c r="CA19" s="1">
        <f>ΙΑΝ!$E$99</f>
        <v>0</v>
      </c>
      <c r="CB19" s="1">
        <f>ΙΑΝ!$E$100</f>
        <v>333358.44999999995</v>
      </c>
      <c r="CC19" s="1">
        <f>ΙΑΝ!$E$101</f>
        <v>333358.44999999995</v>
      </c>
      <c r="CD19" s="1">
        <f>ΙΑΝ!$E$109</f>
        <v>2804109</v>
      </c>
      <c r="CE19" s="1">
        <f>ΙΑΝ!$E$110</f>
        <v>0</v>
      </c>
      <c r="CF19" s="1">
        <f>ΙΑΝ!$E$111</f>
        <v>92698.41</v>
      </c>
      <c r="CG19" s="1">
        <f>ΙΑΝ!$E$112</f>
        <v>2711410.59</v>
      </c>
      <c r="CH19" s="1">
        <f>ΙΑΝ!$E$113</f>
        <v>0</v>
      </c>
      <c r="CI19" s="1">
        <f>ΙΑΝ!$E$114</f>
        <v>0</v>
      </c>
      <c r="CJ19" s="1">
        <f>ΙΑΝ!$E$115</f>
        <v>0</v>
      </c>
      <c r="CK19" s="1">
        <f>ΙΑΝ!$E$116</f>
        <v>0</v>
      </c>
      <c r="CL19" s="1">
        <f>ΙΑΝ!$E$117</f>
        <v>0</v>
      </c>
      <c r="CM19" s="1">
        <f>ΙΑΝ!$E$118</f>
        <v>0</v>
      </c>
      <c r="CN19" s="1">
        <f>ΙΑΝ!$E$119</f>
        <v>299507.39</v>
      </c>
      <c r="CO19" s="1">
        <f>ΙΑΝ!$E$120</f>
        <v>299507.39</v>
      </c>
      <c r="CP19" s="1">
        <f>ΙΑΝ!$E$121</f>
        <v>0</v>
      </c>
      <c r="CQ19" s="1">
        <f>ΙΑΝ!$E$122</f>
        <v>0</v>
      </c>
      <c r="CR19" s="1">
        <f>ΙΑΝ!$E$123</f>
        <v>0</v>
      </c>
    </row>
    <row r="20" spans="1:96" ht="12.75">
      <c r="A20" t="str">
        <f>ΙΑΝ!$C$6</f>
        <v>ΚΕΝΤΡΟ ΚΟΙΝΩΝΙΚΗΣ ΠΡΟΝΟΙΑΣ ΠΕΡΙΦΕΡΕΙΑΣ ΚΕΝΤΡΙΚΗΣ ΜΑΚΕΔΟΝΙΑΣ</v>
      </c>
      <c r="B20">
        <f>ΙΑΝ!$F$8</f>
        <v>997288259</v>
      </c>
      <c r="C20" t="s">
        <v>164</v>
      </c>
      <c r="D20" s="1">
        <f>ΦΕΒ!$E$18</f>
        <v>0</v>
      </c>
      <c r="E20" s="1">
        <f>ΦΕΒ!$E$19</f>
        <v>0</v>
      </c>
      <c r="F20" s="1">
        <f>ΦΕΒ!$E$20</f>
        <v>0</v>
      </c>
      <c r="G20" s="1">
        <f>ΦΕΒ!$E$21</f>
        <v>0</v>
      </c>
      <c r="H20" s="1">
        <f>ΦΕΒ!$E$22</f>
        <v>248.9</v>
      </c>
      <c r="I20" s="1">
        <f>ΦΕΒ!$E$23</f>
        <v>0</v>
      </c>
      <c r="J20" s="1">
        <f>ΦΕΒ!$E$24</f>
        <v>248.9</v>
      </c>
      <c r="K20" s="1">
        <f>ΦΕΒ!$E$25</f>
        <v>734679.63</v>
      </c>
      <c r="L20" s="1">
        <f>ΦΕΒ!$E$26</f>
        <v>670267.23</v>
      </c>
      <c r="M20" s="1">
        <f>ΦΕΒ!$E$27</f>
        <v>0</v>
      </c>
      <c r="N20" s="1">
        <f>ΦΕΒ!$E$28</f>
        <v>0</v>
      </c>
      <c r="O20" s="1">
        <f>ΦΕΒ!$E$29</f>
        <v>0</v>
      </c>
      <c r="P20" s="1">
        <f>ΦΕΒ!$E$30</f>
        <v>0</v>
      </c>
      <c r="Q20" s="1">
        <f>ΦΕΒ!$E$31</f>
        <v>0</v>
      </c>
      <c r="R20" s="1">
        <f>ΦΕΒ!$E$32</f>
        <v>2492.54</v>
      </c>
      <c r="S20" s="1">
        <f>ΦΕΒ!$E$33</f>
        <v>0</v>
      </c>
      <c r="T20" s="1">
        <f>ΦΕΒ!$E$34</f>
        <v>0</v>
      </c>
      <c r="U20" s="1">
        <f>ΦΕΒ!$E$35</f>
        <v>19223.53</v>
      </c>
      <c r="V20" s="1">
        <f>ΦΕΒ!$E$36</f>
        <v>9395.05</v>
      </c>
      <c r="W20" s="1">
        <f>ΦΕΒ!$E$37</f>
        <v>0</v>
      </c>
      <c r="X20" s="1">
        <f>ΦΕΒ!$E$38</f>
        <v>0</v>
      </c>
      <c r="Y20" s="1">
        <f>ΦΕΒ!$E$39</f>
        <v>0</v>
      </c>
      <c r="Z20" s="1">
        <f>ΦΕΒ!$E$40</f>
        <v>0</v>
      </c>
      <c r="AA20" s="1">
        <f>ΦΕΒ!$E$41</f>
        <v>0</v>
      </c>
      <c r="AB20" s="1">
        <f>ΦΕΒ!$E$42</f>
        <v>0</v>
      </c>
      <c r="AC20" s="1">
        <f>ΦΕΒ!$E$43</f>
        <v>0</v>
      </c>
      <c r="AD20" s="1">
        <f>ΦΕΒ!$E$44</f>
        <v>0</v>
      </c>
      <c r="AE20" s="1">
        <f>ΦΕΒ!$E$45</f>
        <v>0</v>
      </c>
      <c r="AF20" s="1">
        <f>ΦΕΒ!$E$46</f>
        <v>0</v>
      </c>
      <c r="AG20" s="1">
        <f>ΦΕΒ!$E$47</f>
        <v>0</v>
      </c>
      <c r="AH20" s="1">
        <f>ΦΕΒ!$E$48</f>
        <v>0</v>
      </c>
      <c r="AI20" s="1">
        <f>ΦΕΒ!$E$49</f>
        <v>0</v>
      </c>
      <c r="AJ20" s="1">
        <f>ΦΕΒ!$E$50</f>
        <v>0</v>
      </c>
      <c r="AK20" s="1">
        <f>ΦΕΒ!$E$51</f>
        <v>0</v>
      </c>
      <c r="AL20" s="1">
        <f>ΦΕΒ!$E$52</f>
        <v>0</v>
      </c>
      <c r="AM20" s="1">
        <f>ΦΕΒ!$E$53</f>
        <v>0</v>
      </c>
      <c r="AN20" s="1">
        <f>ΦΕΒ!$E$54</f>
        <v>0</v>
      </c>
      <c r="AO20" s="1">
        <f>ΦΕΒ!$E$55</f>
        <v>0</v>
      </c>
      <c r="AP20" s="1">
        <f>ΦΕΒ!$E$56</f>
        <v>0</v>
      </c>
      <c r="AQ20" s="1">
        <f>ΦΕΒ!$E$57</f>
        <v>0</v>
      </c>
      <c r="AR20" s="1">
        <f>ΦΕΒ!$E$58</f>
        <v>0</v>
      </c>
      <c r="AS20" s="1">
        <f>ΦΕΒ!$E$59</f>
        <v>0</v>
      </c>
      <c r="AT20" s="1">
        <f>ΦΕΒ!$E$60</f>
        <v>0</v>
      </c>
      <c r="AU20" s="1">
        <f>ΦΕΒ!$E$61</f>
        <v>0</v>
      </c>
      <c r="AV20" s="1">
        <f>ΦΕΒ!$E$62</f>
        <v>0</v>
      </c>
      <c r="AW20" s="1">
        <f>ΦΕΒ!$E$63</f>
        <v>0</v>
      </c>
      <c r="AX20" s="1">
        <f>ΦΕΒ!$E$64</f>
        <v>0</v>
      </c>
      <c r="AY20" s="1">
        <f>ΦΕΒ!$E$65</f>
        <v>754152.06</v>
      </c>
      <c r="AZ20" s="1">
        <f>ΦΕΒ!$E$72</f>
        <v>170230.6</v>
      </c>
      <c r="BA20" s="1">
        <f>ΦΕΒ!$E$73</f>
        <v>1992.08</v>
      </c>
      <c r="BB20" s="1">
        <f>ΦΕΒ!$E$74</f>
        <v>2662.5</v>
      </c>
      <c r="BC20" s="1">
        <f>ΦΕΒ!$E$75</f>
        <v>1791.13</v>
      </c>
      <c r="BD20" s="1">
        <f>ΦΕΒ!$E$76</f>
        <v>0</v>
      </c>
      <c r="BE20" s="1">
        <f>ΦΕΒ!$E$77</f>
        <v>0</v>
      </c>
      <c r="BF20" s="1">
        <f>ΦΕΒ!$E$78</f>
        <v>1791.13</v>
      </c>
      <c r="BG20" s="1">
        <f>ΦΕΒ!$E$79</f>
        <v>0</v>
      </c>
      <c r="BH20" s="1">
        <f>ΦΕΒ!$E$80</f>
        <v>113264.71</v>
      </c>
      <c r="BI20" s="1">
        <f>ΦΕΒ!$E$81</f>
        <v>26265.11</v>
      </c>
      <c r="BJ20" s="1">
        <f>ΦΕΒ!$E$82</f>
        <v>0</v>
      </c>
      <c r="BK20" s="1">
        <f>ΦΕΒ!$E$83</f>
        <v>9395.05</v>
      </c>
      <c r="BL20" s="1">
        <f>ΦΕΒ!$E$84</f>
        <v>0</v>
      </c>
      <c r="BM20" s="1">
        <f>ΦΕΒ!$E$85</f>
        <v>0</v>
      </c>
      <c r="BN20" s="1">
        <f>ΦΕΒ!$E$86</f>
        <v>0</v>
      </c>
      <c r="BO20" s="1">
        <f>ΦΕΒ!$E$87</f>
        <v>0</v>
      </c>
      <c r="BP20" s="1">
        <f>ΦΕΒ!$E$88</f>
        <v>0</v>
      </c>
      <c r="BQ20" s="1">
        <f>ΦΕΒ!$E$89</f>
        <v>0</v>
      </c>
      <c r="BR20" s="1">
        <f>ΦΕΒ!$E$90</f>
        <v>1418.94</v>
      </c>
      <c r="BS20" s="1">
        <f>ΦΕΒ!$E$91</f>
        <v>0</v>
      </c>
      <c r="BT20" s="1">
        <f>ΦΕΒ!$E$92</f>
        <v>0</v>
      </c>
      <c r="BU20" s="1">
        <f>ΦΕΒ!$E$93</f>
        <v>0</v>
      </c>
      <c r="BV20" s="1">
        <f>ΦΕΒ!$E$94</f>
        <v>0</v>
      </c>
      <c r="BW20" s="1">
        <f>ΦΕΒ!$E$95</f>
        <v>0</v>
      </c>
      <c r="BX20" s="1">
        <f>ΦΕΒ!$E$96</f>
        <v>0</v>
      </c>
      <c r="BY20" s="1">
        <f>ΦΕΒ!$E$97</f>
        <v>0</v>
      </c>
      <c r="BZ20" s="1">
        <f>ΦΕΒ!$E$98</f>
        <v>0</v>
      </c>
      <c r="CA20" s="1">
        <f>ΦΕΒ!$E$99</f>
        <v>0</v>
      </c>
      <c r="CB20" s="1">
        <f>ΦΕΒ!$E$100</f>
        <v>294309.30000000005</v>
      </c>
      <c r="CC20" s="1">
        <f>ΦΕΒ!$E$101</f>
        <v>294309.30000000005</v>
      </c>
      <c r="CD20" s="1">
        <f>ΦΕΒ!$E$109</f>
        <v>2504215.6500000004</v>
      </c>
      <c r="CE20" s="1">
        <f>ΦΕΒ!$E$110</f>
        <v>0</v>
      </c>
      <c r="CF20" s="1">
        <f>ΦΕΒ!$E$111</f>
        <v>92698.41</v>
      </c>
      <c r="CG20" s="1">
        <f>ΦΕΒ!$E$112</f>
        <v>2411517.24</v>
      </c>
      <c r="CH20" s="1">
        <f>ΦΕΒ!$E$113</f>
        <v>0</v>
      </c>
      <c r="CI20" s="1">
        <f>ΦΕΒ!$E$114</f>
        <v>0</v>
      </c>
      <c r="CJ20" s="1">
        <f>ΦΕΒ!$E$115</f>
        <v>0</v>
      </c>
      <c r="CK20" s="1">
        <f>ΦΕΒ!$E$116</f>
        <v>0</v>
      </c>
      <c r="CL20" s="1">
        <f>ΦΕΒ!$E$117</f>
        <v>0</v>
      </c>
      <c r="CM20" s="1">
        <f>ΦΕΒ!$E$118</f>
        <v>0</v>
      </c>
      <c r="CN20" s="1">
        <f>ΦΕΒ!$E$119</f>
        <v>97299.91</v>
      </c>
      <c r="CO20" s="1">
        <f>ΦΕΒ!$E$120</f>
        <v>97299.91</v>
      </c>
      <c r="CP20" s="1">
        <f>ΦΕΒ!$E$121</f>
        <v>0</v>
      </c>
      <c r="CQ20" s="1">
        <f>ΦΕΒ!$E$122</f>
        <v>0</v>
      </c>
      <c r="CR20" s="1">
        <f>ΦΕΒ!$E$123</f>
        <v>0</v>
      </c>
    </row>
    <row r="21" spans="1:96" ht="12.75">
      <c r="A21" t="str">
        <f>ΙΑΝ!$C$6</f>
        <v>ΚΕΝΤΡΟ ΚΟΙΝΩΝΙΚΗΣ ΠΡΟΝΟΙΑΣ ΠΕΡΙΦΕΡΕΙΑΣ ΚΕΝΤΡΙΚΗΣ ΜΑΚΕΔΟΝΙΑΣ</v>
      </c>
      <c r="B21">
        <f>ΙΑΝ!$F$8</f>
        <v>997288259</v>
      </c>
      <c r="C21" t="s">
        <v>165</v>
      </c>
      <c r="D21" s="1">
        <f>ΜΑΡ!$E$18</f>
        <v>0</v>
      </c>
      <c r="E21" s="1">
        <f>ΜΑΡ!$E$19</f>
        <v>0</v>
      </c>
      <c r="F21" s="1">
        <f>ΜΑΡ!$E$20</f>
        <v>0</v>
      </c>
      <c r="G21" s="1">
        <f>ΜΑΡ!$E$21</f>
        <v>0</v>
      </c>
      <c r="H21" s="1">
        <f>ΜΑΡ!$E$22</f>
        <v>124.45</v>
      </c>
      <c r="I21" s="1">
        <f>ΜΑΡ!$E$23</f>
        <v>0</v>
      </c>
      <c r="J21" s="1">
        <f>ΜΑΡ!$E$24</f>
        <v>124.45</v>
      </c>
      <c r="K21" s="1">
        <f>ΜΑΡ!$E$25</f>
        <v>400299.55</v>
      </c>
      <c r="L21" s="1">
        <f>ΜΑΡ!$E$26</f>
        <v>334902.59</v>
      </c>
      <c r="M21" s="1">
        <f>ΜΑΡ!$E$27</f>
        <v>0</v>
      </c>
      <c r="N21" s="1">
        <f>ΜΑΡ!$E$28</f>
        <v>0</v>
      </c>
      <c r="O21" s="1">
        <f>ΜΑΡ!$E$29</f>
        <v>0</v>
      </c>
      <c r="P21" s="1">
        <f>ΜΑΡ!$E$30</f>
        <v>0</v>
      </c>
      <c r="Q21" s="1">
        <f>ΜΑΡ!$E$31</f>
        <v>0</v>
      </c>
      <c r="R21" s="1">
        <f>ΜΑΡ!$E$32</f>
        <v>0</v>
      </c>
      <c r="S21" s="1">
        <f>ΜΑΡ!$E$33</f>
        <v>0</v>
      </c>
      <c r="T21" s="1">
        <f>ΜΑΡ!$E$34</f>
        <v>0</v>
      </c>
      <c r="U21" s="1">
        <f>ΜΑΡ!$E$35</f>
        <v>13366.21</v>
      </c>
      <c r="V21" s="1">
        <f>ΜΑΡ!$E$36</f>
        <v>11893.16</v>
      </c>
      <c r="W21" s="1">
        <f>ΜΑΡ!$E$37</f>
        <v>0</v>
      </c>
      <c r="X21" s="1">
        <f>ΜΑΡ!$E$38</f>
        <v>0</v>
      </c>
      <c r="Y21" s="1">
        <f>ΜΑΡ!$E$39</f>
        <v>0</v>
      </c>
      <c r="Z21" s="1">
        <f>ΜΑΡ!$E$40</f>
        <v>0</v>
      </c>
      <c r="AA21" s="1">
        <f>ΜΑΡ!$E$41</f>
        <v>0</v>
      </c>
      <c r="AB21" s="1">
        <f>ΜΑΡ!$E$42</f>
        <v>0</v>
      </c>
      <c r="AC21" s="1">
        <f>ΜΑΡ!$E$43</f>
        <v>0</v>
      </c>
      <c r="AD21" s="1">
        <f>ΜΑΡ!$E$44</f>
        <v>0</v>
      </c>
      <c r="AE21" s="1">
        <f>ΜΑΡ!$E$45</f>
        <v>0</v>
      </c>
      <c r="AF21" s="1">
        <f>ΜΑΡ!$E$46</f>
        <v>0</v>
      </c>
      <c r="AG21" s="1">
        <f>ΜΑΡ!$E$47</f>
        <v>0</v>
      </c>
      <c r="AH21" s="1">
        <f>ΜΑΡ!$E$48</f>
        <v>0</v>
      </c>
      <c r="AI21" s="1">
        <f>ΜΑΡ!$E$49</f>
        <v>0</v>
      </c>
      <c r="AJ21" s="1">
        <f>ΜΑΡ!$E$50</f>
        <v>0</v>
      </c>
      <c r="AK21" s="1">
        <f>ΜΑΡ!$E$51</f>
        <v>0</v>
      </c>
      <c r="AL21" s="1">
        <f>ΜΑΡ!$E$52</f>
        <v>0</v>
      </c>
      <c r="AM21" s="1">
        <f>ΜΑΡ!$E$53</f>
        <v>0</v>
      </c>
      <c r="AN21" s="1">
        <f>ΜΑΡ!$E$54</f>
        <v>0</v>
      </c>
      <c r="AO21" s="1">
        <f>ΜΑΡ!$E$55</f>
        <v>0</v>
      </c>
      <c r="AP21" s="1">
        <f>ΜΑΡ!$E$56</f>
        <v>0</v>
      </c>
      <c r="AQ21" s="1">
        <f>ΜΑΡ!$E$57</f>
        <v>0</v>
      </c>
      <c r="AR21" s="1">
        <f>ΜΑΡ!$E$58</f>
        <v>0</v>
      </c>
      <c r="AS21" s="1">
        <f>ΜΑΡ!$E$59</f>
        <v>0</v>
      </c>
      <c r="AT21" s="1">
        <f>ΜΑΡ!$E$60</f>
        <v>0</v>
      </c>
      <c r="AU21" s="1">
        <f>ΜΑΡ!$E$61</f>
        <v>0</v>
      </c>
      <c r="AV21" s="1">
        <f>ΜΑΡ!$E$62</f>
        <v>0</v>
      </c>
      <c r="AW21" s="1">
        <f>ΜΑΡ!$E$63</f>
        <v>0</v>
      </c>
      <c r="AX21" s="1">
        <f>ΜΑΡ!$E$64</f>
        <v>0</v>
      </c>
      <c r="AY21" s="1">
        <f>ΜΑΡ!$E$65</f>
        <v>413790.21</v>
      </c>
      <c r="AZ21" s="1">
        <f>ΜΑΡ!$E$72</f>
        <v>310674.75</v>
      </c>
      <c r="BA21" s="1">
        <f>ΜΑΡ!$E$73</f>
        <v>37977.04</v>
      </c>
      <c r="BB21" s="1">
        <f>ΜΑΡ!$E$74</f>
        <v>22365.81</v>
      </c>
      <c r="BC21" s="1">
        <f>ΜΑΡ!$E$75</f>
        <v>385.27</v>
      </c>
      <c r="BD21" s="1">
        <f>ΜΑΡ!$E$76</f>
        <v>0</v>
      </c>
      <c r="BE21" s="1">
        <f>ΜΑΡ!$E$77</f>
        <v>0</v>
      </c>
      <c r="BF21" s="1">
        <f>ΜΑΡ!$E$78</f>
        <v>385.27</v>
      </c>
      <c r="BG21" s="1">
        <f>ΜΑΡ!$E$79</f>
        <v>0</v>
      </c>
      <c r="BH21" s="1">
        <f>ΜΑΡ!$E$80</f>
        <v>112195.99</v>
      </c>
      <c r="BI21" s="1">
        <f>ΜΑΡ!$E$81</f>
        <v>4762.53</v>
      </c>
      <c r="BJ21" s="1">
        <f>ΜΑΡ!$E$82</f>
        <v>0</v>
      </c>
      <c r="BK21" s="1">
        <f>ΜΑΡ!$E$83</f>
        <v>11893.16</v>
      </c>
      <c r="BL21" s="1">
        <f>ΜΑΡ!$E$84</f>
        <v>0</v>
      </c>
      <c r="BM21" s="1">
        <f>ΜΑΡ!$E$85</f>
        <v>0</v>
      </c>
      <c r="BN21" s="1">
        <f>ΜΑΡ!$E$86</f>
        <v>0</v>
      </c>
      <c r="BO21" s="1">
        <f>ΜΑΡ!$E$87</f>
        <v>0</v>
      </c>
      <c r="BP21" s="1">
        <f>ΜΑΡ!$E$88</f>
        <v>0</v>
      </c>
      <c r="BQ21" s="1">
        <f>ΜΑΡ!$E$89</f>
        <v>0</v>
      </c>
      <c r="BR21" s="1">
        <f>ΜΑΡ!$E$90</f>
        <v>2135.5</v>
      </c>
      <c r="BS21" s="1">
        <f>ΜΑΡ!$E$91</f>
        <v>0</v>
      </c>
      <c r="BT21" s="1">
        <f>ΜΑΡ!$E$92</f>
        <v>0</v>
      </c>
      <c r="BU21" s="1">
        <f>ΜΑΡ!$E$93</f>
        <v>0</v>
      </c>
      <c r="BV21" s="1">
        <f>ΜΑΡ!$E$94</f>
        <v>0</v>
      </c>
      <c r="BW21" s="1">
        <f>ΜΑΡ!$E$95</f>
        <v>0</v>
      </c>
      <c r="BX21" s="1">
        <f>ΜΑΡ!$E$96</f>
        <v>0</v>
      </c>
      <c r="BY21" s="1">
        <f>ΜΑΡ!$E$97</f>
        <v>0</v>
      </c>
      <c r="BZ21" s="1">
        <f>ΜΑΡ!$E$98</f>
        <v>0</v>
      </c>
      <c r="CA21" s="1">
        <f>ΜΑΡ!$E$99</f>
        <v>0</v>
      </c>
      <c r="CB21" s="1">
        <f>ΜΑΡ!$E$100</f>
        <v>436899.4</v>
      </c>
      <c r="CC21" s="1">
        <f>ΜΑΡ!$E$101</f>
        <v>436899.4</v>
      </c>
      <c r="CD21" s="1">
        <f>ΜΑΡ!$E$109</f>
        <v>2964058.0100000002</v>
      </c>
      <c r="CE21" s="1">
        <f>ΜΑΡ!$E$110</f>
        <v>0</v>
      </c>
      <c r="CF21" s="1">
        <f>ΜΑΡ!$E$111</f>
        <v>95190.95</v>
      </c>
      <c r="CG21" s="1">
        <f>ΜΑΡ!$E$112</f>
        <v>2868867.06</v>
      </c>
      <c r="CH21" s="1">
        <f>ΜΑΡ!$E$113</f>
        <v>0</v>
      </c>
      <c r="CI21" s="1">
        <f>ΜΑΡ!$E$114</f>
        <v>0</v>
      </c>
      <c r="CJ21" s="1">
        <f>ΜΑΡ!$E$115</f>
        <v>0</v>
      </c>
      <c r="CK21" s="1">
        <f>ΜΑΡ!$E$116</f>
        <v>0</v>
      </c>
      <c r="CL21" s="1">
        <f>ΜΑΡ!$E$117</f>
        <v>0</v>
      </c>
      <c r="CM21" s="1">
        <f>ΜΑΡ!$E$118</f>
        <v>0</v>
      </c>
      <c r="CN21" s="1">
        <f>ΜΑΡ!$E$119</f>
        <v>141566.1</v>
      </c>
      <c r="CO21" s="1">
        <f>ΜΑΡ!$E$120</f>
        <v>141566.1</v>
      </c>
      <c r="CP21" s="1">
        <f>ΜΑΡ!$E$121</f>
        <v>0</v>
      </c>
      <c r="CQ21" s="1">
        <f>ΜΑΡ!$E$122</f>
        <v>0</v>
      </c>
      <c r="CR21" s="1">
        <f>ΜΑΡ!$E$123</f>
        <v>0</v>
      </c>
    </row>
    <row r="22" spans="1:96" ht="12.75">
      <c r="A22" t="str">
        <f>ΙΑΝ!$C$6</f>
        <v>ΚΕΝΤΡΟ ΚΟΙΝΩΝΙΚΗΣ ΠΡΟΝΟΙΑΣ ΠΕΡΙΦΕΡΕΙΑΣ ΚΕΝΤΡΙΚΗΣ ΜΑΚΕΔΟΝΙΑΣ</v>
      </c>
      <c r="B22">
        <f>ΙΑΝ!$F$8</f>
        <v>997288259</v>
      </c>
      <c r="C22" t="s">
        <v>166</v>
      </c>
      <c r="D22" s="1">
        <f>ΑΠΡ!$E$18</f>
        <v>0</v>
      </c>
      <c r="E22" s="1">
        <f>ΑΠΡ!$E$19</f>
        <v>0</v>
      </c>
      <c r="F22" s="1">
        <f>ΑΠΡ!$E$20</f>
        <v>0</v>
      </c>
      <c r="G22" s="1">
        <f>ΑΠΡ!$E$21</f>
        <v>0</v>
      </c>
      <c r="H22" s="1">
        <f>ΑΠΡ!$E$22</f>
        <v>0</v>
      </c>
      <c r="I22" s="1">
        <f>ΑΠΡ!$E$23</f>
        <v>0</v>
      </c>
      <c r="J22" s="1">
        <f>ΑΠΡ!$E$24</f>
        <v>0</v>
      </c>
      <c r="K22" s="1">
        <f>ΑΠΡ!$E$25</f>
        <v>28696.03</v>
      </c>
      <c r="L22" s="1">
        <f>ΑΠΡ!$E$26</f>
        <v>0</v>
      </c>
      <c r="M22" s="1">
        <f>ΑΠΡ!$E$27</f>
        <v>0</v>
      </c>
      <c r="N22" s="1">
        <f>ΑΠΡ!$E$28</f>
        <v>0</v>
      </c>
      <c r="O22" s="1">
        <f>ΑΠΡ!$E$29</f>
        <v>0</v>
      </c>
      <c r="P22" s="1">
        <f>ΑΠΡ!$E$30</f>
        <v>0</v>
      </c>
      <c r="Q22" s="1">
        <f>ΑΠΡ!$E$31</f>
        <v>0</v>
      </c>
      <c r="R22" s="1">
        <f>ΑΠΡ!$E$32</f>
        <v>0</v>
      </c>
      <c r="S22" s="1">
        <f>ΑΠΡ!$E$33</f>
        <v>0</v>
      </c>
      <c r="T22" s="1">
        <f>ΑΠΡ!$E$34</f>
        <v>0</v>
      </c>
      <c r="U22" s="1">
        <f>ΑΠΡ!$E$35</f>
        <v>17423.8</v>
      </c>
      <c r="V22" s="1">
        <f>ΑΠΡ!$E$36</f>
        <v>16753</v>
      </c>
      <c r="W22" s="1">
        <f>ΑΠΡ!$E$37</f>
        <v>0</v>
      </c>
      <c r="X22" s="1">
        <f>ΑΠΡ!$E$38</f>
        <v>0</v>
      </c>
      <c r="Y22" s="1">
        <f>ΑΠΡ!$E$39</f>
        <v>0</v>
      </c>
      <c r="Z22" s="1">
        <f>ΑΠΡ!$E$40</f>
        <v>0</v>
      </c>
      <c r="AA22" s="1">
        <f>ΑΠΡ!$E$41</f>
        <v>0</v>
      </c>
      <c r="AB22" s="1">
        <f>ΑΠΡ!$E$42</f>
        <v>0</v>
      </c>
      <c r="AC22" s="1">
        <f>ΑΠΡ!$E$43</f>
        <v>0</v>
      </c>
      <c r="AD22" s="1">
        <f>ΑΠΡ!$E$44</f>
        <v>0</v>
      </c>
      <c r="AE22" s="1">
        <f>ΑΠΡ!$E$45</f>
        <v>0</v>
      </c>
      <c r="AF22" s="1">
        <f>ΑΠΡ!$E$46</f>
        <v>0</v>
      </c>
      <c r="AG22" s="1">
        <f>ΑΠΡ!$E$47</f>
        <v>0</v>
      </c>
      <c r="AH22" s="1">
        <f>ΑΠΡ!$E$48</f>
        <v>0</v>
      </c>
      <c r="AI22" s="1">
        <f>ΑΠΡ!$E$49</f>
        <v>0</v>
      </c>
      <c r="AJ22" s="1">
        <f>ΑΠΡ!$E$50</f>
        <v>0</v>
      </c>
      <c r="AK22" s="1">
        <f>ΑΠΡ!$E$51</f>
        <v>0</v>
      </c>
      <c r="AL22" s="1">
        <f>ΑΠΡ!$E$52</f>
        <v>0</v>
      </c>
      <c r="AM22" s="1">
        <f>ΑΠΡ!$E$53</f>
        <v>0</v>
      </c>
      <c r="AN22" s="1">
        <f>ΑΠΡ!$E$54</f>
        <v>0</v>
      </c>
      <c r="AO22" s="1">
        <f>ΑΠΡ!$E$55</f>
        <v>0</v>
      </c>
      <c r="AP22" s="1">
        <f>ΑΠΡ!$E$56</f>
        <v>0</v>
      </c>
      <c r="AQ22" s="1">
        <f>ΑΠΡ!$E$57</f>
        <v>0</v>
      </c>
      <c r="AR22" s="1">
        <f>ΑΠΡ!$E$58</f>
        <v>0</v>
      </c>
      <c r="AS22" s="1">
        <f>ΑΠΡ!$E$59</f>
        <v>0</v>
      </c>
      <c r="AT22" s="1">
        <f>ΑΠΡ!$E$60</f>
        <v>0</v>
      </c>
      <c r="AU22" s="1">
        <f>ΑΠΡ!$E$61</f>
        <v>0</v>
      </c>
      <c r="AV22" s="1">
        <f>ΑΠΡ!$E$62</f>
        <v>0</v>
      </c>
      <c r="AW22" s="1">
        <f>ΑΠΡ!$E$63</f>
        <v>0</v>
      </c>
      <c r="AX22" s="1">
        <f>ΑΠΡ!$E$64</f>
        <v>0</v>
      </c>
      <c r="AY22" s="1">
        <f>ΑΠΡ!$E$65</f>
        <v>46119.83</v>
      </c>
      <c r="AZ22" s="1">
        <f>ΑΠΡ!$E$72</f>
        <v>184244.56</v>
      </c>
      <c r="BA22" s="1">
        <f>ΑΠΡ!$E$73</f>
        <v>38095.18</v>
      </c>
      <c r="BB22" s="1">
        <f>ΑΠΡ!$E$74</f>
        <v>37538.57</v>
      </c>
      <c r="BC22" s="1">
        <f>ΑΠΡ!$E$75</f>
        <v>0</v>
      </c>
      <c r="BD22" s="1">
        <f>ΑΠΡ!$E$76</f>
        <v>0</v>
      </c>
      <c r="BE22" s="1">
        <f>ΑΠΡ!$E$77</f>
        <v>0</v>
      </c>
      <c r="BF22" s="1">
        <f>ΑΠΡ!$E$78</f>
        <v>0</v>
      </c>
      <c r="BG22" s="1">
        <f>ΑΠΡ!$E$79</f>
        <v>0</v>
      </c>
      <c r="BH22" s="1">
        <f>ΑΠΡ!$E$80</f>
        <v>154685.35</v>
      </c>
      <c r="BI22" s="1">
        <f>ΑΠΡ!$E$81</f>
        <v>37349.58</v>
      </c>
      <c r="BJ22" s="1">
        <f>ΑΠΡ!$E$82</f>
        <v>0</v>
      </c>
      <c r="BK22" s="1">
        <f>ΑΠΡ!$E$83</f>
        <v>16753</v>
      </c>
      <c r="BL22" s="1">
        <f>ΑΠΡ!$E$84</f>
        <v>0</v>
      </c>
      <c r="BM22" s="1">
        <f>ΑΠΡ!$E$85</f>
        <v>0</v>
      </c>
      <c r="BN22" s="1">
        <f>ΑΠΡ!$E$86</f>
        <v>0</v>
      </c>
      <c r="BO22" s="1">
        <f>ΑΠΡ!$E$87</f>
        <v>0</v>
      </c>
      <c r="BP22" s="1">
        <f>ΑΠΡ!$E$88</f>
        <v>0</v>
      </c>
      <c r="BQ22" s="1">
        <f>ΑΠΡ!$E$89</f>
        <v>0</v>
      </c>
      <c r="BR22" s="1">
        <f>ΑΠΡ!$E$90</f>
        <v>362.34</v>
      </c>
      <c r="BS22" s="1">
        <f>ΑΠΡ!$E$91</f>
        <v>0</v>
      </c>
      <c r="BT22" s="1">
        <f>ΑΠΡ!$E$92</f>
        <v>0</v>
      </c>
      <c r="BU22" s="1">
        <f>ΑΠΡ!$E$93</f>
        <v>0</v>
      </c>
      <c r="BV22" s="1">
        <f>ΑΠΡ!$E$94</f>
        <v>0</v>
      </c>
      <c r="BW22" s="1">
        <f>ΑΠΡ!$E$95</f>
        <v>0</v>
      </c>
      <c r="BX22" s="1">
        <f>ΑΠΡ!$E$96</f>
        <v>0</v>
      </c>
      <c r="BY22" s="1">
        <f>ΑΠΡ!$E$97</f>
        <v>0</v>
      </c>
      <c r="BZ22" s="1">
        <f>ΑΠΡ!$E$98</f>
        <v>0</v>
      </c>
      <c r="CA22" s="1">
        <f>ΑΠΡ!$E$99</f>
        <v>0</v>
      </c>
      <c r="CB22" s="1">
        <f>ΑΠΡ!$E$100</f>
        <v>356045.25</v>
      </c>
      <c r="CC22" s="1">
        <f>ΑΠΡ!$E$101</f>
        <v>356045.25</v>
      </c>
      <c r="CD22" s="1">
        <f>ΑΠΡ!$E$109</f>
        <v>2940948.8200000003</v>
      </c>
      <c r="CE22" s="1">
        <f>ΑΠΡ!$E$110</f>
        <v>0</v>
      </c>
      <c r="CF22" s="1">
        <f>ΑΠΡ!$E$111</f>
        <v>95190.95</v>
      </c>
      <c r="CG22" s="1">
        <f>ΑΠΡ!$E$112</f>
        <v>2845757.87</v>
      </c>
      <c r="CH22" s="1">
        <f>ΑΠΡ!$E$113</f>
        <v>0</v>
      </c>
      <c r="CI22" s="1">
        <f>ΑΠΡ!$E$114</f>
        <v>0</v>
      </c>
      <c r="CJ22" s="1">
        <f>ΑΠΡ!$E$115</f>
        <v>0</v>
      </c>
      <c r="CK22" s="1">
        <f>ΑΠΡ!$E$116</f>
        <v>0</v>
      </c>
      <c r="CL22" s="1">
        <f>ΑΠΡ!$E$117</f>
        <v>0</v>
      </c>
      <c r="CM22" s="1">
        <f>ΑΠΡ!$E$118</f>
        <v>0</v>
      </c>
      <c r="CN22" s="1">
        <f>ΑΠΡ!$E$119</f>
        <v>129021.59</v>
      </c>
      <c r="CO22" s="1">
        <f>ΑΠΡ!$E$120</f>
        <v>129021.59</v>
      </c>
      <c r="CP22" s="1">
        <f>ΑΠΡ!$E$121</f>
        <v>0</v>
      </c>
      <c r="CQ22" s="1">
        <f>ΑΠΡ!$E$122</f>
        <v>0</v>
      </c>
      <c r="CR22" s="1">
        <f>ΑΠΡ!$E$123</f>
        <v>0</v>
      </c>
    </row>
    <row r="23" spans="1:96" ht="12.75">
      <c r="A23" t="str">
        <f>ΙΑΝ!$C$6</f>
        <v>ΚΕΝΤΡΟ ΚΟΙΝΩΝΙΚΗΣ ΠΡΟΝΟΙΑΣ ΠΕΡΙΦΕΡΕΙΑΣ ΚΕΝΤΡΙΚΗΣ ΜΑΚΕΔΟΝΙΑΣ</v>
      </c>
      <c r="B23">
        <f>ΙΑΝ!$F$8</f>
        <v>997288259</v>
      </c>
      <c r="C23" t="s">
        <v>167</v>
      </c>
      <c r="D23" s="1">
        <f>ΜΑΙ!$E$18</f>
        <v>0</v>
      </c>
      <c r="E23" s="1">
        <f>ΜΑΙ!$E$19</f>
        <v>0</v>
      </c>
      <c r="F23" s="1">
        <f>ΜΑΙ!$E$20</f>
        <v>0</v>
      </c>
      <c r="G23" s="1">
        <f>ΜΑΙ!$E$21</f>
        <v>0</v>
      </c>
      <c r="H23" s="1">
        <f>ΜΑΙ!$E$22</f>
        <v>0</v>
      </c>
      <c r="I23" s="1">
        <f>ΜΑΙ!$E$23</f>
        <v>0</v>
      </c>
      <c r="J23" s="1">
        <f>ΜΑΙ!$E$24</f>
        <v>0</v>
      </c>
      <c r="K23" s="1">
        <f>ΜΑΙ!$E$25</f>
        <v>82881.41</v>
      </c>
      <c r="L23" s="1">
        <f>ΜΑΙ!$E$26</f>
        <v>0</v>
      </c>
      <c r="M23" s="1">
        <f>ΜΑΙ!$E$27</f>
        <v>0</v>
      </c>
      <c r="N23" s="1">
        <f>ΜΑΙ!$E$28</f>
        <v>0</v>
      </c>
      <c r="O23" s="1">
        <f>ΜΑΙ!$E$29</f>
        <v>0</v>
      </c>
      <c r="P23" s="1">
        <f>ΜΑΙ!$E$30</f>
        <v>0</v>
      </c>
      <c r="Q23" s="1">
        <f>ΜΑΙ!$E$31</f>
        <v>0</v>
      </c>
      <c r="R23" s="1">
        <f>ΜΑΙ!$E$32</f>
        <v>0</v>
      </c>
      <c r="S23" s="1">
        <f>ΜΑΙ!$E$33</f>
        <v>0</v>
      </c>
      <c r="T23" s="1">
        <f>ΜΑΙ!$E$34</f>
        <v>0</v>
      </c>
      <c r="U23" s="1">
        <f>ΜΑΙ!$E$35</f>
        <v>19281.83</v>
      </c>
      <c r="V23" s="1">
        <f>ΜΑΙ!$E$36</f>
        <v>9681.83</v>
      </c>
      <c r="W23" s="1">
        <f>ΜΑΙ!$E$37</f>
        <v>0</v>
      </c>
      <c r="X23" s="1">
        <f>ΜΑΙ!$E$38</f>
        <v>0</v>
      </c>
      <c r="Y23" s="1">
        <f>ΜΑΙ!$E$39</f>
        <v>0</v>
      </c>
      <c r="Z23" s="1">
        <f>ΜΑΙ!$E$40</f>
        <v>0</v>
      </c>
      <c r="AA23" s="1">
        <f>ΜΑΙ!$E$41</f>
        <v>0</v>
      </c>
      <c r="AB23" s="1">
        <f>ΜΑΙ!$E$42</f>
        <v>0</v>
      </c>
      <c r="AC23" s="1">
        <f>ΜΑΙ!$E$43</f>
        <v>0</v>
      </c>
      <c r="AD23" s="1">
        <f>ΜΑΙ!$E$44</f>
        <v>0</v>
      </c>
      <c r="AE23" s="1">
        <f>ΜΑΙ!$E$45</f>
        <v>0</v>
      </c>
      <c r="AF23" s="1">
        <f>ΜΑΙ!$E$46</f>
        <v>0</v>
      </c>
      <c r="AG23" s="1">
        <f>ΜΑΙ!$E$47</f>
        <v>0</v>
      </c>
      <c r="AH23" s="1">
        <f>ΜΑΙ!$E$48</f>
        <v>0</v>
      </c>
      <c r="AI23" s="1">
        <f>ΜΑΙ!$E$49</f>
        <v>0</v>
      </c>
      <c r="AJ23" s="1">
        <f>ΜΑΙ!$E$50</f>
        <v>0</v>
      </c>
      <c r="AK23" s="1">
        <f>ΜΑΙ!$E$51</f>
        <v>0</v>
      </c>
      <c r="AL23" s="1">
        <f>ΜΑΙ!$E$52</f>
        <v>0</v>
      </c>
      <c r="AM23" s="1">
        <f>ΜΑΙ!$E$53</f>
        <v>0</v>
      </c>
      <c r="AN23" s="1">
        <f>ΜΑΙ!$E$54</f>
        <v>0</v>
      </c>
      <c r="AO23" s="1">
        <f>ΜΑΙ!$E$55</f>
        <v>0</v>
      </c>
      <c r="AP23" s="1">
        <f>ΜΑΙ!$E$56</f>
        <v>0</v>
      </c>
      <c r="AQ23" s="1">
        <f>ΜΑΙ!$E$57</f>
        <v>0</v>
      </c>
      <c r="AR23" s="1">
        <f>ΜΑΙ!$E$58</f>
        <v>0</v>
      </c>
      <c r="AS23" s="1">
        <f>ΜΑΙ!$E$59</f>
        <v>0</v>
      </c>
      <c r="AT23" s="1">
        <f>ΜΑΙ!$E$60</f>
        <v>0</v>
      </c>
      <c r="AU23" s="1">
        <f>ΜΑΙ!$E$61</f>
        <v>0</v>
      </c>
      <c r="AV23" s="1">
        <f>ΜΑΙ!$E$62</f>
        <v>0</v>
      </c>
      <c r="AW23" s="1">
        <f>ΜΑΙ!$E$63</f>
        <v>0</v>
      </c>
      <c r="AX23" s="1">
        <f>ΜΑΙ!$E$64</f>
        <v>0</v>
      </c>
      <c r="AY23" s="1">
        <f>ΜΑΙ!$E$65</f>
        <v>102163.24</v>
      </c>
      <c r="AZ23" s="1">
        <f>ΜΑΙ!$E$72</f>
        <v>307834.07</v>
      </c>
      <c r="BA23" s="1">
        <f>ΜΑΙ!$E$73</f>
        <v>37304.9</v>
      </c>
      <c r="BB23" s="1">
        <f>ΜΑΙ!$E$74</f>
        <v>9233.49</v>
      </c>
      <c r="BC23" s="1">
        <f>ΜΑΙ!$E$75</f>
        <v>2774.64</v>
      </c>
      <c r="BD23" s="1">
        <f>ΜΑΙ!$E$76</f>
        <v>0</v>
      </c>
      <c r="BE23" s="1">
        <f>ΜΑΙ!$E$77</f>
        <v>0</v>
      </c>
      <c r="BF23" s="1">
        <f>ΜΑΙ!$E$78</f>
        <v>1382.64</v>
      </c>
      <c r="BG23" s="1">
        <f>ΜΑΙ!$E$79</f>
        <v>0</v>
      </c>
      <c r="BH23" s="1">
        <f>ΜΑΙ!$E$80</f>
        <v>218365.39</v>
      </c>
      <c r="BI23" s="1">
        <f>ΜΑΙ!$E$81</f>
        <v>123360.23</v>
      </c>
      <c r="BJ23" s="1">
        <f>ΜΑΙ!$E$82</f>
        <v>0</v>
      </c>
      <c r="BK23" s="1">
        <f>ΜΑΙ!$E$83</f>
        <v>9681.83</v>
      </c>
      <c r="BL23" s="1">
        <f>ΜΑΙ!$E$84</f>
        <v>0</v>
      </c>
      <c r="BM23" s="1">
        <f>ΜΑΙ!$E$85</f>
        <v>0</v>
      </c>
      <c r="BN23" s="1">
        <f>ΜΑΙ!$E$86</f>
        <v>0</v>
      </c>
      <c r="BO23" s="1">
        <f>ΜΑΙ!$E$87</f>
        <v>0</v>
      </c>
      <c r="BP23" s="1">
        <f>ΜΑΙ!$E$88</f>
        <v>0</v>
      </c>
      <c r="BQ23" s="1">
        <f>ΜΑΙ!$E$89</f>
        <v>0</v>
      </c>
      <c r="BR23" s="1">
        <f>ΜΑΙ!$E$90</f>
        <v>4951.67</v>
      </c>
      <c r="BS23" s="1">
        <f>ΜΑΙ!$E$91</f>
        <v>0</v>
      </c>
      <c r="BT23" s="1">
        <f>ΜΑΙ!$E$92</f>
        <v>0</v>
      </c>
      <c r="BU23" s="1">
        <f>ΜΑΙ!$E$93</f>
        <v>0</v>
      </c>
      <c r="BV23" s="1">
        <f>ΜΑΙ!$E$94</f>
        <v>0</v>
      </c>
      <c r="BW23" s="1">
        <f>ΜΑΙ!$E$95</f>
        <v>0</v>
      </c>
      <c r="BX23" s="1">
        <f>ΜΑΙ!$E$96</f>
        <v>0</v>
      </c>
      <c r="BY23" s="1">
        <f>ΜΑΙ!$E$97</f>
        <v>0</v>
      </c>
      <c r="BZ23" s="1">
        <f>ΜΑΙ!$E$98</f>
        <v>0</v>
      </c>
      <c r="CA23" s="1">
        <f>ΜΑΙ!$E$99</f>
        <v>0</v>
      </c>
      <c r="CB23" s="1">
        <f>ΜΑΙ!$E$100</f>
        <v>540832.96</v>
      </c>
      <c r="CC23" s="1">
        <f>ΜΑΙ!$E$101</f>
        <v>540832.96</v>
      </c>
      <c r="CD23" s="1">
        <f>ΜΑΙ!$E$109</f>
        <v>2631023</v>
      </c>
      <c r="CE23" s="1">
        <f>ΜΑΙ!$E$110</f>
        <v>0</v>
      </c>
      <c r="CF23" s="1">
        <f>ΜΑΙ!$E$111</f>
        <v>95190.95</v>
      </c>
      <c r="CG23" s="1">
        <f>ΜΑΙ!$E$112</f>
        <v>2535832.05</v>
      </c>
      <c r="CH23" s="1">
        <f>ΜΑΙ!$E$113</f>
        <v>0</v>
      </c>
      <c r="CI23" s="1">
        <f>ΜΑΙ!$E$114</f>
        <v>0</v>
      </c>
      <c r="CJ23" s="1">
        <f>ΜΑΙ!$E$115</f>
        <v>0</v>
      </c>
      <c r="CK23" s="1">
        <f>ΜΑΙ!$E$116</f>
        <v>0</v>
      </c>
      <c r="CL23" s="1">
        <f>ΜΑΙ!$E$117</f>
        <v>0</v>
      </c>
      <c r="CM23" s="1">
        <f>ΜΑΙ!$E$118</f>
        <v>0</v>
      </c>
      <c r="CN23" s="1">
        <f>ΜΑΙ!$E$119</f>
        <v>228479.71</v>
      </c>
      <c r="CO23" s="1">
        <f>ΜΑΙ!$E$120</f>
        <v>228479.71</v>
      </c>
      <c r="CP23" s="1">
        <f>ΜΑΙ!$E$121</f>
        <v>0</v>
      </c>
      <c r="CQ23" s="1">
        <f>ΜΑΙ!$E$122</f>
        <v>0</v>
      </c>
      <c r="CR23" s="1">
        <f>ΜΑΙ!$E$123</f>
        <v>0</v>
      </c>
    </row>
    <row r="24" spans="1:96" ht="12.75">
      <c r="A24" t="str">
        <f>ΙΑΝ!$C$6</f>
        <v>ΚΕΝΤΡΟ ΚΟΙΝΩΝΙΚΗΣ ΠΡΟΝΟΙΑΣ ΠΕΡΙΦΕΡΕΙΑΣ ΚΕΝΤΡΙΚΗΣ ΜΑΚΕΔΟΝΙΑΣ</v>
      </c>
      <c r="B24">
        <f>ΙΑΝ!$F$8</f>
        <v>997288259</v>
      </c>
      <c r="C24" t="s">
        <v>168</v>
      </c>
      <c r="D24" s="1">
        <f>ΙΟΥΝ!$E$18</f>
        <v>0</v>
      </c>
      <c r="E24" s="1">
        <f>ΙΟΥΝ!$E$19</f>
        <v>0</v>
      </c>
      <c r="F24" s="1">
        <f>ΙΟΥΝ!$E$20</f>
        <v>0</v>
      </c>
      <c r="G24" s="1">
        <f>ΙΟΥΝ!$E$21</f>
        <v>0</v>
      </c>
      <c r="H24" s="1">
        <f>ΙΟΥΝ!$E$22</f>
        <v>124.45</v>
      </c>
      <c r="I24" s="1">
        <f>ΙΟΥΝ!$E$23</f>
        <v>0</v>
      </c>
      <c r="J24" s="1">
        <f>ΙΟΥΝ!$E$24</f>
        <v>124.45</v>
      </c>
      <c r="K24" s="1">
        <f>ΙΟΥΝ!$E$25</f>
        <v>51732.08</v>
      </c>
      <c r="L24" s="1">
        <f>ΙΟΥΝ!$E$26</f>
        <v>0</v>
      </c>
      <c r="M24" s="1">
        <f>ΙΟΥΝ!$E$27</f>
        <v>0</v>
      </c>
      <c r="N24" s="1">
        <f>ΙΟΥΝ!$E$28</f>
        <v>0</v>
      </c>
      <c r="O24" s="1">
        <f>ΙΟΥΝ!$E$29</f>
        <v>0</v>
      </c>
      <c r="P24" s="1">
        <f>ΙΟΥΝ!$E$30</f>
        <v>0</v>
      </c>
      <c r="Q24" s="1">
        <f>ΙΟΥΝ!$E$31</f>
        <v>0</v>
      </c>
      <c r="R24" s="1">
        <f>ΙΟΥΝ!$E$32</f>
        <v>19428.03</v>
      </c>
      <c r="S24" s="1">
        <f>ΙΟΥΝ!$E$33</f>
        <v>0</v>
      </c>
      <c r="T24" s="1">
        <f>ΙΟΥΝ!$E$34</f>
        <v>0</v>
      </c>
      <c r="U24" s="1">
        <f>ΙΟΥΝ!$E$35</f>
        <v>23568.34</v>
      </c>
      <c r="V24" s="1">
        <f>ΙΟΥΝ!$E$36</f>
        <v>21360.62</v>
      </c>
      <c r="W24" s="1">
        <f>ΙΟΥΝ!$E$37</f>
        <v>0</v>
      </c>
      <c r="X24" s="1">
        <f>ΙΟΥΝ!$E$38</f>
        <v>0</v>
      </c>
      <c r="Y24" s="1">
        <f>ΙΟΥΝ!$E$39</f>
        <v>0</v>
      </c>
      <c r="Z24" s="1">
        <f>ΙΟΥΝ!$E$40</f>
        <v>0</v>
      </c>
      <c r="AA24" s="1">
        <f>ΙΟΥΝ!$E$41</f>
        <v>0</v>
      </c>
      <c r="AB24" s="1">
        <f>ΙΟΥΝ!$E$42</f>
        <v>0</v>
      </c>
      <c r="AC24" s="1">
        <f>ΙΟΥΝ!$E$43</f>
        <v>0</v>
      </c>
      <c r="AD24" s="1">
        <f>ΙΟΥΝ!$E$44</f>
        <v>0</v>
      </c>
      <c r="AE24" s="1">
        <f>ΙΟΥΝ!$E$45</f>
        <v>0</v>
      </c>
      <c r="AF24" s="1">
        <f>ΙΟΥΝ!$E$46</f>
        <v>0</v>
      </c>
      <c r="AG24" s="1">
        <f>ΙΟΥΝ!$E$47</f>
        <v>0</v>
      </c>
      <c r="AH24" s="1">
        <f>ΙΟΥΝ!$E$48</f>
        <v>0</v>
      </c>
      <c r="AI24" s="1">
        <f>ΙΟΥΝ!$E$49</f>
        <v>0</v>
      </c>
      <c r="AJ24" s="1">
        <f>ΙΟΥΝ!$E$50</f>
        <v>0</v>
      </c>
      <c r="AK24" s="1">
        <f>ΙΟΥΝ!$E$51</f>
        <v>0</v>
      </c>
      <c r="AL24" s="1">
        <f>ΙΟΥΝ!$E$52</f>
        <v>0</v>
      </c>
      <c r="AM24" s="1">
        <f>ΙΟΥΝ!$E$53</f>
        <v>0</v>
      </c>
      <c r="AN24" s="1">
        <f>ΙΟΥΝ!$E$54</f>
        <v>0</v>
      </c>
      <c r="AO24" s="1">
        <f>ΙΟΥΝ!$E$55</f>
        <v>0</v>
      </c>
      <c r="AP24" s="1">
        <f>ΙΟΥΝ!$E$56</f>
        <v>0</v>
      </c>
      <c r="AQ24" s="1">
        <f>ΙΟΥΝ!$E$57</f>
        <v>0</v>
      </c>
      <c r="AR24" s="1">
        <f>ΙΟΥΝ!$E$58</f>
        <v>0</v>
      </c>
      <c r="AS24" s="1">
        <f>ΙΟΥΝ!$E$59</f>
        <v>96493</v>
      </c>
      <c r="AT24" s="1">
        <f>ΙΟΥΝ!$E$60</f>
        <v>0</v>
      </c>
      <c r="AU24" s="1">
        <f>ΙΟΥΝ!$E$61</f>
        <v>96493</v>
      </c>
      <c r="AV24" s="1">
        <f>ΙΟΥΝ!$E$62</f>
        <v>0</v>
      </c>
      <c r="AW24" s="1">
        <f>ΙΟΥΝ!$E$63</f>
        <v>0</v>
      </c>
      <c r="AX24" s="1">
        <f>ΙΟΥΝ!$E$64</f>
        <v>0</v>
      </c>
      <c r="AY24" s="1">
        <f>ΙΟΥΝ!$E$65</f>
        <v>171917.87</v>
      </c>
      <c r="AZ24" s="1">
        <f>ΙΟΥΝ!$E$72</f>
        <v>216777.42</v>
      </c>
      <c r="BA24" s="1">
        <f>ΙΟΥΝ!$E$73</f>
        <v>40605.42</v>
      </c>
      <c r="BB24" s="1">
        <f>ΙΟΥΝ!$E$74</f>
        <v>28299.63</v>
      </c>
      <c r="BC24" s="1">
        <f>ΙΟΥΝ!$E$75</f>
        <v>0</v>
      </c>
      <c r="BD24" s="1">
        <f>ΙΟΥΝ!$E$76</f>
        <v>0</v>
      </c>
      <c r="BE24" s="1">
        <f>ΙΟΥΝ!$E$77</f>
        <v>0</v>
      </c>
      <c r="BF24" s="1">
        <f>ΙΟΥΝ!$E$78</f>
        <v>0</v>
      </c>
      <c r="BG24" s="1">
        <f>ΙΟΥΝ!$E$79</f>
        <v>0</v>
      </c>
      <c r="BH24" s="1">
        <f>ΙΟΥΝ!$E$80</f>
        <v>90534.66</v>
      </c>
      <c r="BI24" s="1">
        <f>ΙΟΥΝ!$E$81</f>
        <v>6874.84</v>
      </c>
      <c r="BJ24" s="1">
        <f>ΙΟΥΝ!$E$82</f>
        <v>0</v>
      </c>
      <c r="BK24" s="1">
        <f>ΙΟΥΝ!$E$83</f>
        <v>21360.62</v>
      </c>
      <c r="BL24" s="1">
        <f>ΙΟΥΝ!$E$84</f>
        <v>0</v>
      </c>
      <c r="BM24" s="1">
        <f>ΙΟΥΝ!$E$85</f>
        <v>0</v>
      </c>
      <c r="BN24" s="1">
        <f>ΙΟΥΝ!$E$86</f>
        <v>0</v>
      </c>
      <c r="BO24" s="1">
        <f>ΙΟΥΝ!$E$87</f>
        <v>0</v>
      </c>
      <c r="BP24" s="1">
        <f>ΙΟΥΝ!$E$88</f>
        <v>0</v>
      </c>
      <c r="BQ24" s="1">
        <f>ΙΟΥΝ!$E$89</f>
        <v>0</v>
      </c>
      <c r="BR24" s="1">
        <f>ΙΟΥΝ!$E$90</f>
        <v>3011.59</v>
      </c>
      <c r="BS24" s="1">
        <f>ΙΟΥΝ!$E$91</f>
        <v>0</v>
      </c>
      <c r="BT24" s="1">
        <f>ΙΟΥΝ!$E$92</f>
        <v>0</v>
      </c>
      <c r="BU24" s="1">
        <f>ΙΟΥΝ!$E$93</f>
        <v>0</v>
      </c>
      <c r="BV24" s="1">
        <f>ΙΟΥΝ!$E$94</f>
        <v>0</v>
      </c>
      <c r="BW24" s="1">
        <f>ΙΟΥΝ!$E$95</f>
        <v>0</v>
      </c>
      <c r="BX24" s="1">
        <f>ΙΟΥΝ!$E$96</f>
        <v>0</v>
      </c>
      <c r="BY24" s="1">
        <f>ΙΟΥΝ!$E$97</f>
        <v>0</v>
      </c>
      <c r="BZ24" s="1">
        <f>ΙΟΥΝ!$E$98</f>
        <v>0</v>
      </c>
      <c r="CA24" s="1">
        <f>ΙΟΥΝ!$E$99</f>
        <v>0</v>
      </c>
      <c r="CB24" s="1">
        <f>ΙΟΥΝ!$E$100</f>
        <v>331684.29000000004</v>
      </c>
      <c r="CC24" s="1">
        <f>ΙΟΥΝ!$E$101</f>
        <v>331684.29000000004</v>
      </c>
      <c r="CD24" s="1">
        <f>ΙΟΥΝ!$E$109</f>
        <v>2192353.5</v>
      </c>
      <c r="CE24" s="1">
        <f>ΙΟΥΝ!$E$110</f>
        <v>0</v>
      </c>
      <c r="CF24" s="1">
        <f>ΙΟΥΝ!$E$111</f>
        <v>95190.95</v>
      </c>
      <c r="CG24" s="1">
        <f>ΙΟΥΝ!$E$112</f>
        <v>2097162.55</v>
      </c>
      <c r="CH24" s="1">
        <f>ΙΟΥΝ!$E$113</f>
        <v>0</v>
      </c>
      <c r="CI24" s="1">
        <f>ΙΟΥΝ!$E$114</f>
        <v>0</v>
      </c>
      <c r="CJ24" s="1">
        <f>ΙΟΥΝ!$E$115</f>
        <v>0</v>
      </c>
      <c r="CK24" s="1">
        <f>ΙΟΥΝ!$E$116</f>
        <v>0</v>
      </c>
      <c r="CL24" s="1">
        <f>ΙΟΥΝ!$E$117</f>
        <v>0</v>
      </c>
      <c r="CM24" s="1">
        <f>ΙΟΥΝ!$E$118</f>
        <v>0</v>
      </c>
      <c r="CN24" s="1">
        <f>ΙΟΥΝ!$E$119</f>
        <v>161887.17</v>
      </c>
      <c r="CO24" s="1">
        <f>ΙΟΥΝ!$E$120</f>
        <v>161887.17</v>
      </c>
      <c r="CP24" s="1">
        <f>ΙΟΥΝ!$E$121</f>
        <v>0</v>
      </c>
      <c r="CQ24" s="1">
        <f>ΙΟΥΝ!$E$122</f>
        <v>0</v>
      </c>
      <c r="CR24" s="1">
        <f>ΙΟΥΝ!$E$123</f>
        <v>0</v>
      </c>
    </row>
    <row r="25" spans="1:96" ht="12.75">
      <c r="A25" t="str">
        <f>ΙΑΝ!$C$6</f>
        <v>ΚΕΝΤΡΟ ΚΟΙΝΩΝΙΚΗΣ ΠΡΟΝΟΙΑΣ ΠΕΡΙΦΕΡΕΙΑΣ ΚΕΝΤΡΙΚΗΣ ΜΑΚΕΔΟΝΙΑΣ</v>
      </c>
      <c r="B25">
        <f>ΙΑΝ!$F$8</f>
        <v>997288259</v>
      </c>
      <c r="C25" t="s">
        <v>169</v>
      </c>
      <c r="D25" s="1">
        <f>ΙΟΥΛ!$E$18</f>
        <v>0</v>
      </c>
      <c r="E25" s="1">
        <f>ΙΟΥΛ!$E$19</f>
        <v>0</v>
      </c>
      <c r="F25" s="1">
        <f>ΙΟΥΛ!$E$20</f>
        <v>0</v>
      </c>
      <c r="G25" s="1">
        <f>ΙΟΥΛ!$E$21</f>
        <v>0</v>
      </c>
      <c r="H25" s="1">
        <f>ΙΟΥΛ!$E$22</f>
        <v>248.9</v>
      </c>
      <c r="I25" s="1">
        <f>ΙΟΥΛ!$E$23</f>
        <v>0</v>
      </c>
      <c r="J25" s="1">
        <f>ΙΟΥΛ!$E$24</f>
        <v>248.9</v>
      </c>
      <c r="K25" s="1">
        <f>ΙΟΥΛ!$E$25</f>
        <v>45791.01</v>
      </c>
      <c r="L25" s="1">
        <f>ΙΟΥΛ!$E$26</f>
        <v>0</v>
      </c>
      <c r="M25" s="1">
        <f>ΙΟΥΛ!$E$27</f>
        <v>0</v>
      </c>
      <c r="N25" s="1">
        <f>ΙΟΥΛ!$E$28</f>
        <v>0</v>
      </c>
      <c r="O25" s="1">
        <f>ΙΟΥΛ!$E$29</f>
        <v>0</v>
      </c>
      <c r="P25" s="1">
        <f>ΙΟΥΛ!$E$30</f>
        <v>0</v>
      </c>
      <c r="Q25" s="1">
        <f>ΙΟΥΛ!$E$31</f>
        <v>0</v>
      </c>
      <c r="R25" s="1">
        <f>ΙΟΥΛ!$E$32</f>
        <v>0</v>
      </c>
      <c r="S25" s="1">
        <f>ΙΟΥΛ!$E$33</f>
        <v>0</v>
      </c>
      <c r="T25" s="1">
        <f>ΙΟΥΛ!$E$34</f>
        <v>0</v>
      </c>
      <c r="U25" s="1">
        <f>ΙΟΥΛ!$E$35</f>
        <v>11936.04</v>
      </c>
      <c r="V25" s="1">
        <f>ΙΟΥΛ!$E$36</f>
        <v>8974.48</v>
      </c>
      <c r="W25" s="1">
        <f>ΙΟΥΛ!$E$37</f>
        <v>0</v>
      </c>
      <c r="X25" s="1">
        <f>ΙΟΥΛ!$E$38</f>
        <v>0</v>
      </c>
      <c r="Y25" s="1">
        <f>ΙΟΥΛ!$E$39</f>
        <v>0</v>
      </c>
      <c r="Z25" s="1">
        <f>ΙΟΥΛ!$E$40</f>
        <v>0</v>
      </c>
      <c r="AA25" s="1">
        <f>ΙΟΥΛ!$E$41</f>
        <v>0</v>
      </c>
      <c r="AB25" s="1">
        <f>ΙΟΥΛ!$E$42</f>
        <v>0</v>
      </c>
      <c r="AC25" s="1">
        <f>ΙΟΥΛ!$E$43</f>
        <v>0</v>
      </c>
      <c r="AD25" s="1">
        <f>ΙΟΥΛ!$E$44</f>
        <v>0</v>
      </c>
      <c r="AE25" s="1">
        <f>ΙΟΥΛ!$E$45</f>
        <v>0</v>
      </c>
      <c r="AF25" s="1">
        <f>ΙΟΥΛ!$E$46</f>
        <v>0</v>
      </c>
      <c r="AG25" s="1">
        <f>ΙΟΥΛ!$E$47</f>
        <v>0</v>
      </c>
      <c r="AH25" s="1">
        <f>ΙΟΥΛ!$E$48</f>
        <v>0</v>
      </c>
      <c r="AI25" s="1">
        <f>ΙΟΥΛ!$E$49</f>
        <v>0</v>
      </c>
      <c r="AJ25" s="1">
        <f>ΙΟΥΛ!$E$50</f>
        <v>0</v>
      </c>
      <c r="AK25" s="1">
        <f>ΙΟΥΛ!$E$51</f>
        <v>0</v>
      </c>
      <c r="AL25" s="1">
        <f>ΙΟΥΛ!$E$52</f>
        <v>0</v>
      </c>
      <c r="AM25" s="1">
        <f>ΙΟΥΛ!$E$53</f>
        <v>0</v>
      </c>
      <c r="AN25" s="1">
        <f>ΙΟΥΛ!$E$54</f>
        <v>0</v>
      </c>
      <c r="AO25" s="1">
        <f>ΙΟΥΛ!$E$55</f>
        <v>0</v>
      </c>
      <c r="AP25" s="1">
        <f>ΙΟΥΛ!$E$56</f>
        <v>0</v>
      </c>
      <c r="AQ25" s="1">
        <f>ΙΟΥΛ!$E$57</f>
        <v>0</v>
      </c>
      <c r="AR25" s="1">
        <f>ΙΟΥΛ!$E$58</f>
        <v>0</v>
      </c>
      <c r="AS25" s="1">
        <f>ΙΟΥΛ!$E$59</f>
        <v>0</v>
      </c>
      <c r="AT25" s="1">
        <f>ΙΟΥΛ!$E$60</f>
        <v>0</v>
      </c>
      <c r="AU25" s="1">
        <f>ΙΟΥΛ!$E$61</f>
        <v>0</v>
      </c>
      <c r="AV25" s="1">
        <f>ΙΟΥΛ!$E$62</f>
        <v>0</v>
      </c>
      <c r="AW25" s="1">
        <f>ΙΟΥΛ!$E$63</f>
        <v>0</v>
      </c>
      <c r="AX25" s="1">
        <f>ΙΟΥΛ!$E$64</f>
        <v>0</v>
      </c>
      <c r="AY25" s="1">
        <f>ΙΟΥΛ!$E$65</f>
        <v>57975.950000000004</v>
      </c>
      <c r="AZ25" s="1">
        <f>ΙΟΥΛ!$E$72</f>
        <v>226633.93</v>
      </c>
      <c r="BA25" s="1">
        <f>ΙΟΥΛ!$E$73</f>
        <v>39899.71</v>
      </c>
      <c r="BB25" s="1">
        <f>ΙΟΥΛ!$E$74</f>
        <v>22095.91</v>
      </c>
      <c r="BC25" s="1">
        <f>ΙΟΥΛ!$E$75</f>
        <v>2280.8</v>
      </c>
      <c r="BD25" s="1">
        <f>ΙΟΥΛ!$E$76</f>
        <v>0</v>
      </c>
      <c r="BE25" s="1">
        <f>ΙΟΥΛ!$E$77</f>
        <v>0</v>
      </c>
      <c r="BF25" s="1">
        <f>ΙΟΥΛ!$E$78</f>
        <v>583.8</v>
      </c>
      <c r="BG25" s="1">
        <f>ΙΟΥΛ!$E$79</f>
        <v>0</v>
      </c>
      <c r="BH25" s="1">
        <f>ΙΟΥΛ!$E$80</f>
        <v>131410.57</v>
      </c>
      <c r="BI25" s="1">
        <f>ΙΟΥΛ!$E$81</f>
        <v>5571.69</v>
      </c>
      <c r="BJ25" s="1">
        <f>ΙΟΥΛ!$E$82</f>
        <v>0</v>
      </c>
      <c r="BK25" s="1">
        <f>ΙΟΥΛ!$E$83</f>
        <v>8974.48</v>
      </c>
      <c r="BL25" s="1">
        <f>ΙΟΥΛ!$E$84</f>
        <v>0</v>
      </c>
      <c r="BM25" s="1">
        <f>ΙΟΥΛ!$E$85</f>
        <v>0</v>
      </c>
      <c r="BN25" s="1">
        <f>ΙΟΥΛ!$E$86</f>
        <v>0</v>
      </c>
      <c r="BO25" s="1">
        <f>ΙΟΥΛ!$E$87</f>
        <v>0</v>
      </c>
      <c r="BP25" s="1">
        <f>ΙΟΥΛ!$E$88</f>
        <v>0</v>
      </c>
      <c r="BQ25" s="1">
        <f>ΙΟΥΛ!$E$89</f>
        <v>0</v>
      </c>
      <c r="BR25" s="1">
        <f>ΙΟΥΛ!$E$90</f>
        <v>929.99</v>
      </c>
      <c r="BS25" s="1">
        <f>ΙΟΥΛ!$E$91</f>
        <v>96493</v>
      </c>
      <c r="BT25" s="1">
        <f>ΙΟΥΛ!$E$92</f>
        <v>0</v>
      </c>
      <c r="BU25" s="1">
        <f>ΙΟΥΛ!$E$93</f>
        <v>96493</v>
      </c>
      <c r="BV25" s="1">
        <f>ΙΟΥΛ!$E$94</f>
        <v>0</v>
      </c>
      <c r="BW25" s="1">
        <f>ΙΟΥΛ!$E$95</f>
        <v>0</v>
      </c>
      <c r="BX25" s="1">
        <f>ΙΟΥΛ!$E$96</f>
        <v>0</v>
      </c>
      <c r="BY25" s="1">
        <f>ΙΟΥΛ!$E$97</f>
        <v>0</v>
      </c>
      <c r="BZ25" s="1">
        <f>ΙΟΥΛ!$E$98</f>
        <v>0</v>
      </c>
      <c r="CA25" s="1">
        <f>ΙΟΥΛ!$E$99</f>
        <v>0</v>
      </c>
      <c r="CB25" s="1">
        <f>ΙΟΥΛ!$E$100</f>
        <v>464441.97</v>
      </c>
      <c r="CC25" s="1">
        <f>ΙΟΥΛ!$E$101</f>
        <v>464441.97</v>
      </c>
      <c r="CD25" s="1">
        <f>ΙΟΥΛ!$E$109</f>
        <v>2032586.94</v>
      </c>
      <c r="CE25" s="1">
        <f>ΙΟΥΛ!$E$110</f>
        <v>0</v>
      </c>
      <c r="CF25" s="1">
        <f>ΙΟΥΛ!$E$111</f>
        <v>1098361.41</v>
      </c>
      <c r="CG25" s="1">
        <f>ΙΟΥΛ!$E$112</f>
        <v>934225.53</v>
      </c>
      <c r="CH25" s="1">
        <f>ΙΟΥΛ!$E$113</f>
        <v>0</v>
      </c>
      <c r="CI25" s="1">
        <f>ΙΟΥΛ!$E$114</f>
        <v>0</v>
      </c>
      <c r="CJ25" s="1">
        <f>ΙΟΥΛ!$E$115</f>
        <v>0</v>
      </c>
      <c r="CK25" s="1">
        <f>ΙΟΥΛ!$E$116</f>
        <v>0</v>
      </c>
      <c r="CL25" s="1">
        <f>ΙΟΥΛ!$E$117</f>
        <v>0</v>
      </c>
      <c r="CM25" s="1">
        <f>ΙΟΥΛ!$E$118</f>
        <v>0</v>
      </c>
      <c r="CN25" s="1">
        <f>ΙΟΥΛ!$E$119</f>
        <v>245724.93</v>
      </c>
      <c r="CO25" s="1">
        <f>ΙΟΥΛ!$E$120</f>
        <v>245724.93</v>
      </c>
      <c r="CP25" s="1">
        <f>ΙΟΥΛ!$E$121</f>
        <v>0</v>
      </c>
      <c r="CQ25" s="1">
        <f>ΙΟΥΛ!$E$122</f>
        <v>0</v>
      </c>
      <c r="CR25" s="1">
        <f>ΙΟΥΛ!$E$123</f>
        <v>0</v>
      </c>
    </row>
    <row r="26" spans="1:96" ht="12.75">
      <c r="A26" t="str">
        <f>ΙΑΝ!$C$6</f>
        <v>ΚΕΝΤΡΟ ΚΟΙΝΩΝΙΚΗΣ ΠΡΟΝΟΙΑΣ ΠΕΡΙΦΕΡΕΙΑΣ ΚΕΝΤΡΙΚΗΣ ΜΑΚΕΔΟΝΙΑΣ</v>
      </c>
      <c r="B26">
        <f>ΙΑΝ!$F$8</f>
        <v>997288259</v>
      </c>
      <c r="C26" t="s">
        <v>157</v>
      </c>
      <c r="D26" s="1">
        <f>ΑΥΓ!$E$18</f>
        <v>0</v>
      </c>
      <c r="E26" s="1">
        <f>ΑΥΓ!$E$19</f>
        <v>0</v>
      </c>
      <c r="F26" s="1">
        <f>ΑΥΓ!$E$20</f>
        <v>0</v>
      </c>
      <c r="G26" s="1">
        <f>ΑΥΓ!$E$21</f>
        <v>0</v>
      </c>
      <c r="H26" s="1">
        <f>ΑΥΓ!$E$22</f>
        <v>124.45</v>
      </c>
      <c r="I26" s="1">
        <f>ΑΥΓ!$E$23</f>
        <v>0</v>
      </c>
      <c r="J26" s="1">
        <f>ΑΥΓ!$E$24</f>
        <v>124.45</v>
      </c>
      <c r="K26" s="1">
        <f>ΑΥΓ!$E$25</f>
        <v>39222.59</v>
      </c>
      <c r="L26" s="1">
        <f>ΑΥΓ!$E$26</f>
        <v>0</v>
      </c>
      <c r="M26" s="1">
        <f>ΑΥΓ!$E$27</f>
        <v>0</v>
      </c>
      <c r="N26" s="1">
        <f>ΑΥΓ!$E$28</f>
        <v>0</v>
      </c>
      <c r="O26" s="1">
        <f>ΑΥΓ!$E$29</f>
        <v>0</v>
      </c>
      <c r="P26" s="1">
        <f>ΑΥΓ!$E$30</f>
        <v>0</v>
      </c>
      <c r="Q26" s="1">
        <f>ΑΥΓ!$E$31</f>
        <v>0</v>
      </c>
      <c r="R26" s="1">
        <f>ΑΥΓ!$E$32</f>
        <v>0</v>
      </c>
      <c r="S26" s="1">
        <f>ΑΥΓ!$E$33</f>
        <v>0</v>
      </c>
      <c r="T26" s="1">
        <f>ΑΥΓ!$E$34</f>
        <v>0</v>
      </c>
      <c r="U26" s="1">
        <f>ΑΥΓ!$E$35</f>
        <v>13320.88</v>
      </c>
      <c r="V26" s="1">
        <f>ΑΥΓ!$E$36</f>
        <v>13320.88</v>
      </c>
      <c r="W26" s="1">
        <f>ΑΥΓ!$E$37</f>
        <v>0</v>
      </c>
      <c r="X26" s="1">
        <f>ΑΥΓ!$E$38</f>
        <v>0</v>
      </c>
      <c r="Y26" s="1">
        <f>ΑΥΓ!$E$39</f>
        <v>0</v>
      </c>
      <c r="Z26" s="1">
        <f>ΑΥΓ!$E$40</f>
        <v>0</v>
      </c>
      <c r="AA26" s="1">
        <f>ΑΥΓ!$E$41</f>
        <v>0</v>
      </c>
      <c r="AB26" s="1">
        <f>ΑΥΓ!$E$42</f>
        <v>0</v>
      </c>
      <c r="AC26" s="1">
        <f>ΑΥΓ!$E$43</f>
        <v>0</v>
      </c>
      <c r="AD26" s="1">
        <f>ΑΥΓ!$E$44</f>
        <v>0</v>
      </c>
      <c r="AE26" s="1">
        <f>ΑΥΓ!$E$45</f>
        <v>0</v>
      </c>
      <c r="AF26" s="1">
        <f>ΑΥΓ!$E$46</f>
        <v>0</v>
      </c>
      <c r="AG26" s="1">
        <f>ΑΥΓ!$E$47</f>
        <v>0</v>
      </c>
      <c r="AH26" s="1">
        <f>ΑΥΓ!$E$48</f>
        <v>0</v>
      </c>
      <c r="AI26" s="1">
        <f>ΑΥΓ!$E$49</f>
        <v>0</v>
      </c>
      <c r="AJ26" s="1">
        <f>ΑΥΓ!$E$50</f>
        <v>0</v>
      </c>
      <c r="AK26" s="1">
        <f>ΑΥΓ!$E$51</f>
        <v>0</v>
      </c>
      <c r="AL26" s="1">
        <f>ΑΥΓ!$E$52</f>
        <v>0</v>
      </c>
      <c r="AM26" s="1">
        <f>ΑΥΓ!$E$53</f>
        <v>0</v>
      </c>
      <c r="AN26" s="1">
        <f>ΑΥΓ!$E$54</f>
        <v>0</v>
      </c>
      <c r="AO26" s="1">
        <f>ΑΥΓ!$E$55</f>
        <v>0</v>
      </c>
      <c r="AP26" s="1">
        <f>ΑΥΓ!$E$56</f>
        <v>0</v>
      </c>
      <c r="AQ26" s="1">
        <f>ΑΥΓ!$E$57</f>
        <v>0</v>
      </c>
      <c r="AR26" s="1">
        <f>ΑΥΓ!$E$58</f>
        <v>0</v>
      </c>
      <c r="AS26" s="1">
        <f>ΑΥΓ!$E$59</f>
        <v>0</v>
      </c>
      <c r="AT26" s="1">
        <f>ΑΥΓ!$E$60</f>
        <v>0</v>
      </c>
      <c r="AU26" s="1">
        <f>ΑΥΓ!$E$61</f>
        <v>0</v>
      </c>
      <c r="AV26" s="1">
        <f>ΑΥΓ!$E$62</f>
        <v>0</v>
      </c>
      <c r="AW26" s="1">
        <f>ΑΥΓ!$E$63</f>
        <v>0</v>
      </c>
      <c r="AX26" s="1">
        <f>ΑΥΓ!$E$64</f>
        <v>0</v>
      </c>
      <c r="AY26" s="1">
        <f>ΑΥΓ!$E$65</f>
        <v>52667.91999999999</v>
      </c>
      <c r="AZ26" s="1">
        <f>ΑΥΓ!$E$72</f>
        <v>221139.66</v>
      </c>
      <c r="BA26" s="1">
        <f>ΑΥΓ!$E$73</f>
        <v>34009.42</v>
      </c>
      <c r="BB26" s="1">
        <f>ΑΥΓ!$E$74</f>
        <v>11947.03</v>
      </c>
      <c r="BC26" s="1">
        <f>ΑΥΓ!$E$75</f>
        <v>0</v>
      </c>
      <c r="BD26" s="1">
        <f>ΑΥΓ!$E$76</f>
        <v>0</v>
      </c>
      <c r="BE26" s="1">
        <f>ΑΥΓ!$E$77</f>
        <v>0</v>
      </c>
      <c r="BF26" s="1">
        <f>ΑΥΓ!$E$78</f>
        <v>0</v>
      </c>
      <c r="BG26" s="1">
        <f>ΑΥΓ!$E$79</f>
        <v>0</v>
      </c>
      <c r="BH26" s="1">
        <f>ΑΥΓ!$E$80</f>
        <v>123074.5</v>
      </c>
      <c r="BI26" s="1">
        <f>ΑΥΓ!$E$81</f>
        <v>3636.38</v>
      </c>
      <c r="BJ26" s="1">
        <f>ΑΥΓ!$E$82</f>
        <v>0</v>
      </c>
      <c r="BK26" s="1">
        <f>ΑΥΓ!$E$83</f>
        <v>13320.88</v>
      </c>
      <c r="BL26" s="1">
        <f>ΑΥΓ!$E$84</f>
        <v>0</v>
      </c>
      <c r="BM26" s="1">
        <f>ΑΥΓ!$E$85</f>
        <v>0</v>
      </c>
      <c r="BN26" s="1">
        <f>ΑΥΓ!$E$86</f>
        <v>0</v>
      </c>
      <c r="BO26" s="1">
        <f>ΑΥΓ!$E$87</f>
        <v>0</v>
      </c>
      <c r="BP26" s="1">
        <f>ΑΥΓ!$E$88</f>
        <v>0</v>
      </c>
      <c r="BQ26" s="1">
        <f>ΑΥΓ!$E$89</f>
        <v>0</v>
      </c>
      <c r="BR26" s="1">
        <f>ΑΥΓ!$E$90</f>
        <v>0</v>
      </c>
      <c r="BS26" s="1">
        <f>ΑΥΓ!$E$91</f>
        <v>0</v>
      </c>
      <c r="BT26" s="1">
        <f>ΑΥΓ!$E$92</f>
        <v>0</v>
      </c>
      <c r="BU26" s="1">
        <f>ΑΥΓ!$E$93</f>
        <v>0</v>
      </c>
      <c r="BV26" s="1">
        <f>ΑΥΓ!$E$94</f>
        <v>0</v>
      </c>
      <c r="BW26" s="1">
        <f>ΑΥΓ!$E$95</f>
        <v>0</v>
      </c>
      <c r="BX26" s="1">
        <f>ΑΥΓ!$E$96</f>
        <v>0</v>
      </c>
      <c r="BY26" s="1">
        <f>ΑΥΓ!$E$97</f>
        <v>0</v>
      </c>
      <c r="BZ26" s="1">
        <f>ΑΥΓ!$E$98</f>
        <v>0</v>
      </c>
      <c r="CA26" s="1">
        <f>ΑΥΓ!$E$99</f>
        <v>0</v>
      </c>
      <c r="CB26" s="1">
        <f>ΑΥΓ!$E$100</f>
        <v>357535.04000000004</v>
      </c>
      <c r="CC26" s="1">
        <f>ΑΥΓ!$E$101</f>
        <v>357535.04000000004</v>
      </c>
      <c r="CD26" s="1">
        <f>ΑΥΓ!$E$109</f>
        <v>1626121</v>
      </c>
      <c r="CE26" s="1">
        <f>ΑΥΓ!$E$110</f>
        <v>0</v>
      </c>
      <c r="CF26" s="1">
        <f>ΑΥΓ!$E$111</f>
        <v>1095090.1</v>
      </c>
      <c r="CG26" s="1">
        <f>ΑΥΓ!$E$112</f>
        <v>531030.9</v>
      </c>
      <c r="CH26" s="1">
        <f>ΑΥΓ!$E$113</f>
        <v>0</v>
      </c>
      <c r="CI26" s="1">
        <f>ΑΥΓ!$E$114</f>
        <v>0</v>
      </c>
      <c r="CJ26" s="1">
        <f>ΑΥΓ!$E$115</f>
        <v>0</v>
      </c>
      <c r="CK26" s="1">
        <f>ΑΥΓ!$E$116</f>
        <v>0</v>
      </c>
      <c r="CL26" s="1">
        <f>ΑΥΓ!$E$117</f>
        <v>0</v>
      </c>
      <c r="CM26" s="1">
        <f>ΑΥΓ!$E$118</f>
        <v>0</v>
      </c>
      <c r="CN26" s="1">
        <f>ΑΥΓ!$E$119</f>
        <v>294907.69</v>
      </c>
      <c r="CO26" s="1">
        <f>ΑΥΓ!$E$120</f>
        <v>294907.69</v>
      </c>
      <c r="CP26" s="1">
        <f>ΑΥΓ!$E$121</f>
        <v>0</v>
      </c>
      <c r="CQ26" s="1">
        <f>ΑΥΓ!$E$122</f>
        <v>0</v>
      </c>
      <c r="CR26" s="1">
        <f>ΑΥΓ!$E$123</f>
        <v>0</v>
      </c>
    </row>
    <row r="27" spans="1:96" ht="12.75">
      <c r="A27" t="str">
        <f>ΙΑΝ!$C$6</f>
        <v>ΚΕΝΤΡΟ ΚΟΙΝΩΝΙΚΗΣ ΠΡΟΝΟΙΑΣ ΠΕΡΙΦΕΡΕΙΑΣ ΚΕΝΤΡΙΚΗΣ ΜΑΚΕΔΟΝΙΑΣ</v>
      </c>
      <c r="B27">
        <f>ΙΑΝ!$F$8</f>
        <v>997288259</v>
      </c>
      <c r="C27" t="s">
        <v>158</v>
      </c>
      <c r="D27" s="1">
        <f>ΣΕΠ!$E$18</f>
        <v>469378.53</v>
      </c>
      <c r="E27" s="1">
        <f>ΣΕΠ!$E$19</f>
        <v>469378.53</v>
      </c>
      <c r="F27" s="1">
        <f>ΣΕΠ!$E$20</f>
        <v>0</v>
      </c>
      <c r="G27" s="1">
        <f>ΣΕΠ!$E$21</f>
        <v>0</v>
      </c>
      <c r="H27" s="1">
        <f>ΣΕΠ!$E$22</f>
        <v>124.45</v>
      </c>
      <c r="I27" s="1">
        <f>ΣΕΠ!$E$23</f>
        <v>0</v>
      </c>
      <c r="J27" s="1">
        <f>ΣΕΠ!$E$24</f>
        <v>124.45</v>
      </c>
      <c r="K27" s="1">
        <f>ΣΕΠ!$E$25</f>
        <v>31730.21</v>
      </c>
      <c r="L27" s="1">
        <f>ΣΕΠ!$E$26</f>
        <v>0</v>
      </c>
      <c r="M27" s="1">
        <f>ΣΕΠ!$E$27</f>
        <v>0</v>
      </c>
      <c r="N27" s="1">
        <f>ΣΕΠ!$E$28</f>
        <v>0</v>
      </c>
      <c r="O27" s="1">
        <f>ΣΕΠ!$E$29</f>
        <v>0</v>
      </c>
      <c r="P27" s="1">
        <f>ΣΕΠ!$E$30</f>
        <v>0</v>
      </c>
      <c r="Q27" s="1">
        <f>ΣΕΠ!$E$31</f>
        <v>0</v>
      </c>
      <c r="R27" s="1">
        <f>ΣΕΠ!$E$32</f>
        <v>81.13</v>
      </c>
      <c r="S27" s="1">
        <f>ΣΕΠ!$E$33</f>
        <v>0</v>
      </c>
      <c r="T27" s="1">
        <f>ΣΕΠ!$E$34</f>
        <v>0</v>
      </c>
      <c r="U27" s="1">
        <f>ΣΕΠ!$E$35</f>
        <v>14934.17</v>
      </c>
      <c r="V27" s="1">
        <f>ΣΕΠ!$E$36</f>
        <v>12617.97</v>
      </c>
      <c r="W27" s="1">
        <f>ΣΕΠ!$E$37</f>
        <v>0</v>
      </c>
      <c r="X27" s="1">
        <f>ΣΕΠ!$E$38</f>
        <v>0</v>
      </c>
      <c r="Y27" s="1">
        <f>ΣΕΠ!$E$39</f>
        <v>0</v>
      </c>
      <c r="Z27" s="1">
        <f>ΣΕΠ!$E$40</f>
        <v>0</v>
      </c>
      <c r="AA27" s="1">
        <f>ΣΕΠ!$E$41</f>
        <v>0</v>
      </c>
      <c r="AB27" s="1">
        <f>ΣΕΠ!$E$42</f>
        <v>0</v>
      </c>
      <c r="AC27" s="1">
        <f>ΣΕΠ!$E$43</f>
        <v>0</v>
      </c>
      <c r="AD27" s="1">
        <f>ΣΕΠ!$E$44</f>
        <v>0</v>
      </c>
      <c r="AE27" s="1">
        <f>ΣΕΠ!$E$45</f>
        <v>0</v>
      </c>
      <c r="AF27" s="1">
        <f>ΣΕΠ!$E$46</f>
        <v>0</v>
      </c>
      <c r="AG27" s="1">
        <f>ΣΕΠ!$E$47</f>
        <v>0</v>
      </c>
      <c r="AH27" s="1">
        <f>ΣΕΠ!$E$48</f>
        <v>0</v>
      </c>
      <c r="AI27" s="1">
        <f>ΣΕΠ!$E$49</f>
        <v>0</v>
      </c>
      <c r="AJ27" s="1">
        <f>ΣΕΠ!$E$50</f>
        <v>0</v>
      </c>
      <c r="AK27" s="1">
        <f>ΣΕΠ!$E$51</f>
        <v>0</v>
      </c>
      <c r="AL27" s="1">
        <f>ΣΕΠ!$E$52</f>
        <v>0</v>
      </c>
      <c r="AM27" s="1">
        <f>ΣΕΠ!$E$53</f>
        <v>0</v>
      </c>
      <c r="AN27" s="1">
        <f>ΣΕΠ!$E$54</f>
        <v>0</v>
      </c>
      <c r="AO27" s="1">
        <f>ΣΕΠ!$E$55</f>
        <v>0</v>
      </c>
      <c r="AP27" s="1">
        <f>ΣΕΠ!$E$56</f>
        <v>0</v>
      </c>
      <c r="AQ27" s="1">
        <f>ΣΕΠ!$E$57</f>
        <v>0</v>
      </c>
      <c r="AR27" s="1">
        <f>ΣΕΠ!$E$58</f>
        <v>0</v>
      </c>
      <c r="AS27" s="1">
        <f>ΣΕΠ!$E$59</f>
        <v>0</v>
      </c>
      <c r="AT27" s="1">
        <f>ΣΕΠ!$E$60</f>
        <v>0</v>
      </c>
      <c r="AU27" s="1">
        <f>ΣΕΠ!$E$61</f>
        <v>0</v>
      </c>
      <c r="AV27" s="1">
        <f>ΣΕΠ!$E$62</f>
        <v>0</v>
      </c>
      <c r="AW27" s="1">
        <f>ΣΕΠ!$E$63</f>
        <v>0</v>
      </c>
      <c r="AX27" s="1">
        <f>ΣΕΠ!$E$64</f>
        <v>0</v>
      </c>
      <c r="AY27" s="1">
        <f>ΣΕΠ!$E$65</f>
        <v>516167.36000000004</v>
      </c>
      <c r="AZ27" s="1">
        <f>ΣΕΠ!$E$72</f>
        <v>207447.6</v>
      </c>
      <c r="BA27" s="1">
        <f>ΣΕΠ!$E$73</f>
        <v>31603.25</v>
      </c>
      <c r="BB27" s="1">
        <f>ΣΕΠ!$E$74</f>
        <v>9718.99</v>
      </c>
      <c r="BC27" s="1">
        <f>ΣΕΠ!$E$75</f>
        <v>225</v>
      </c>
      <c r="BD27" s="1">
        <f>ΣΕΠ!$E$76</f>
        <v>0</v>
      </c>
      <c r="BE27" s="1">
        <f>ΣΕΠ!$E$77</f>
        <v>0</v>
      </c>
      <c r="BF27" s="1">
        <f>ΣΕΠ!$E$78</f>
        <v>225</v>
      </c>
      <c r="BG27" s="1">
        <f>ΣΕΠ!$E$79</f>
        <v>0</v>
      </c>
      <c r="BH27" s="1">
        <f>ΣΕΠ!$E$80</f>
        <v>121803.68</v>
      </c>
      <c r="BI27" s="1">
        <f>ΣΕΠ!$E$81</f>
        <v>5350.34</v>
      </c>
      <c r="BJ27" s="1">
        <f>ΣΕΠ!$E$82</f>
        <v>0</v>
      </c>
      <c r="BK27" s="1">
        <f>ΣΕΠ!$E$83</f>
        <v>12617.97</v>
      </c>
      <c r="BL27" s="1">
        <f>ΣΕΠ!$E$84</f>
        <v>0</v>
      </c>
      <c r="BM27" s="1">
        <f>ΣΕΠ!$E$85</f>
        <v>0</v>
      </c>
      <c r="BN27" s="1">
        <f>ΣΕΠ!$E$86</f>
        <v>0</v>
      </c>
      <c r="BO27" s="1">
        <f>ΣΕΠ!$E$87</f>
        <v>0</v>
      </c>
      <c r="BP27" s="1">
        <f>ΣΕΠ!$E$88</f>
        <v>0</v>
      </c>
      <c r="BQ27" s="1">
        <f>ΣΕΠ!$E$89</f>
        <v>0</v>
      </c>
      <c r="BR27" s="1">
        <f>ΣΕΠ!$E$90</f>
        <v>0</v>
      </c>
      <c r="BS27" s="1">
        <f>ΣΕΠ!$E$91</f>
        <v>0</v>
      </c>
      <c r="BT27" s="1">
        <f>ΣΕΠ!$E$92</f>
        <v>0</v>
      </c>
      <c r="BU27" s="1">
        <f>ΣΕΠ!$E$93</f>
        <v>0</v>
      </c>
      <c r="BV27" s="1">
        <f>ΣΕΠ!$E$94</f>
        <v>0</v>
      </c>
      <c r="BW27" s="1">
        <f>ΣΕΠ!$E$95</f>
        <v>0</v>
      </c>
      <c r="BX27" s="1">
        <f>ΣΕΠ!$E$96</f>
        <v>0</v>
      </c>
      <c r="BY27" s="1">
        <f>ΣΕΠ!$E$97</f>
        <v>0</v>
      </c>
      <c r="BZ27" s="1">
        <f>ΣΕΠ!$E$98</f>
        <v>0</v>
      </c>
      <c r="CA27" s="1">
        <f>ΣΕΠ!$E$99</f>
        <v>0</v>
      </c>
      <c r="CB27" s="1">
        <f>ΣΕΠ!$E$100</f>
        <v>341869.25</v>
      </c>
      <c r="CC27" s="1">
        <f>ΣΕΠ!$E$101</f>
        <v>341869.25</v>
      </c>
      <c r="CD27" s="1">
        <f>ΣΕΠ!$E$109</f>
        <v>1321254</v>
      </c>
      <c r="CE27" s="1">
        <f>ΣΕΠ!$E$110</f>
        <v>0</v>
      </c>
      <c r="CF27" s="1">
        <f>ΣΕΠ!$E$111</f>
        <v>1000000</v>
      </c>
      <c r="CG27" s="1">
        <f>ΣΕΠ!$E$112</f>
        <v>321254</v>
      </c>
      <c r="CH27" s="1">
        <f>ΣΕΠ!$E$113</f>
        <v>0</v>
      </c>
      <c r="CI27" s="1">
        <f>ΣΕΠ!$E$114</f>
        <v>0</v>
      </c>
      <c r="CJ27" s="1">
        <f>ΣΕΠ!$E$115</f>
        <v>0</v>
      </c>
      <c r="CK27" s="1">
        <f>ΣΕΠ!$E$116</f>
        <v>0</v>
      </c>
      <c r="CL27" s="1">
        <f>ΣΕΠ!$E$117</f>
        <v>0</v>
      </c>
      <c r="CM27" s="1">
        <f>ΣΕΠ!$E$118</f>
        <v>0</v>
      </c>
      <c r="CN27" s="1">
        <f>ΣΕΠ!$E$119</f>
        <v>372470.43</v>
      </c>
      <c r="CO27" s="1">
        <f>ΣΕΠ!$E$120</f>
        <v>372470.43</v>
      </c>
      <c r="CP27" s="1">
        <f>ΣΕΠ!$E$121</f>
        <v>0</v>
      </c>
      <c r="CQ27" s="1">
        <f>ΣΕΠ!$E$122</f>
        <v>0</v>
      </c>
      <c r="CR27" s="1">
        <f>ΣΕΠ!$E$123</f>
        <v>0</v>
      </c>
    </row>
    <row r="28" spans="1:96" ht="12.75">
      <c r="A28" t="str">
        <f>ΙΑΝ!$C$6</f>
        <v>ΚΕΝΤΡΟ ΚΟΙΝΩΝΙΚΗΣ ΠΡΟΝΟΙΑΣ ΠΕΡΙΦΕΡΕΙΑΣ ΚΕΝΤΡΙΚΗΣ ΜΑΚΕΔΟΝΙΑΣ</v>
      </c>
      <c r="B28">
        <f>ΙΑΝ!$F$8</f>
        <v>997288259</v>
      </c>
      <c r="C28" t="s">
        <v>160</v>
      </c>
      <c r="D28" s="1">
        <f>ΟΚΤ!$E$18</f>
        <v>35620.72</v>
      </c>
      <c r="E28" s="1">
        <f>ΟΚΤ!$E$19</f>
        <v>35620.72</v>
      </c>
      <c r="F28" s="1">
        <f>ΟΚΤ!$E$20</f>
        <v>0</v>
      </c>
      <c r="G28" s="1">
        <f>ΟΚΤ!$E$21</f>
        <v>0</v>
      </c>
      <c r="H28" s="1">
        <f>ΟΚΤ!$E$22</f>
        <v>124.45</v>
      </c>
      <c r="I28" s="1">
        <f>ΟΚΤ!$E$23</f>
        <v>0</v>
      </c>
      <c r="J28" s="1">
        <f>ΟΚΤ!$E$24</f>
        <v>124.45</v>
      </c>
      <c r="K28" s="1">
        <f>ΟΚΤ!$E$25</f>
        <v>644824.1</v>
      </c>
      <c r="L28" s="1">
        <f>ΟΚΤ!$E$26</f>
        <v>626565.62</v>
      </c>
      <c r="M28" s="1">
        <f>ΟΚΤ!$E$27</f>
        <v>0</v>
      </c>
      <c r="N28" s="1">
        <f>ΟΚΤ!$E$28</f>
        <v>0</v>
      </c>
      <c r="O28" s="1">
        <f>ΟΚΤ!$E$29</f>
        <v>0</v>
      </c>
      <c r="P28" s="1">
        <f>ΟΚΤ!$E$30</f>
        <v>0</v>
      </c>
      <c r="Q28" s="1">
        <f>ΟΚΤ!$E$31</f>
        <v>0</v>
      </c>
      <c r="R28" s="1">
        <f>ΟΚΤ!$E$32</f>
        <v>0</v>
      </c>
      <c r="S28" s="1">
        <f>ΟΚΤ!$E$33</f>
        <v>0</v>
      </c>
      <c r="T28" s="1">
        <f>ΟΚΤ!$E$34</f>
        <v>0</v>
      </c>
      <c r="U28" s="1">
        <f>ΟΚΤ!$E$35</f>
        <v>14011.6</v>
      </c>
      <c r="V28" s="1">
        <f>ΟΚΤ!$E$36</f>
        <v>13230.51</v>
      </c>
      <c r="W28" s="1">
        <f>ΟΚΤ!$E$37</f>
        <v>0</v>
      </c>
      <c r="X28" s="1">
        <f>ΟΚΤ!$E$38</f>
        <v>0</v>
      </c>
      <c r="Y28" s="1">
        <f>ΟΚΤ!$E$39</f>
        <v>0</v>
      </c>
      <c r="Z28" s="1">
        <f>ΟΚΤ!$E$40</f>
        <v>0</v>
      </c>
      <c r="AA28" s="1">
        <f>ΟΚΤ!$E$41</f>
        <v>0</v>
      </c>
      <c r="AB28" s="1">
        <f>ΟΚΤ!$E$42</f>
        <v>0</v>
      </c>
      <c r="AC28" s="1">
        <f>ΟΚΤ!$E$43</f>
        <v>0</v>
      </c>
      <c r="AD28" s="1">
        <f>ΟΚΤ!$E$44</f>
        <v>0</v>
      </c>
      <c r="AE28" s="1">
        <f>ΟΚΤ!$E$45</f>
        <v>0</v>
      </c>
      <c r="AF28" s="1">
        <f>ΟΚΤ!$E$46</f>
        <v>0</v>
      </c>
      <c r="AG28" s="1">
        <f>ΟΚΤ!$E$47</f>
        <v>0</v>
      </c>
      <c r="AH28" s="1">
        <f>ΟΚΤ!$E$48</f>
        <v>0</v>
      </c>
      <c r="AI28" s="1">
        <f>ΟΚΤ!$E$49</f>
        <v>0</v>
      </c>
      <c r="AJ28" s="1">
        <f>ΟΚΤ!$E$50</f>
        <v>0</v>
      </c>
      <c r="AK28" s="1">
        <f>ΟΚΤ!$E$51</f>
        <v>0</v>
      </c>
      <c r="AL28" s="1">
        <f>ΟΚΤ!$E$52</f>
        <v>0</v>
      </c>
      <c r="AM28" s="1">
        <f>ΟΚΤ!$E$53</f>
        <v>0</v>
      </c>
      <c r="AN28" s="1">
        <f>ΟΚΤ!$E$54</f>
        <v>0</v>
      </c>
      <c r="AO28" s="1">
        <f>ΟΚΤ!$E$55</f>
        <v>0</v>
      </c>
      <c r="AP28" s="1">
        <f>ΟΚΤ!$E$56</f>
        <v>0</v>
      </c>
      <c r="AQ28" s="1">
        <f>ΟΚΤ!$E$57</f>
        <v>0</v>
      </c>
      <c r="AR28" s="1">
        <f>ΟΚΤ!$E$58</f>
        <v>0</v>
      </c>
      <c r="AS28" s="1">
        <f>ΟΚΤ!$E$59</f>
        <v>0</v>
      </c>
      <c r="AT28" s="1">
        <f>ΟΚΤ!$E$60</f>
        <v>0</v>
      </c>
      <c r="AU28" s="1">
        <f>ΟΚΤ!$E$61</f>
        <v>0</v>
      </c>
      <c r="AV28" s="1">
        <f>ΟΚΤ!$E$62</f>
        <v>0</v>
      </c>
      <c r="AW28" s="1">
        <f>ΟΚΤ!$E$63</f>
        <v>0</v>
      </c>
      <c r="AX28" s="1">
        <f>ΟΚΤ!$E$64</f>
        <v>0</v>
      </c>
      <c r="AY28" s="1">
        <f>ΟΚΤ!$E$65</f>
        <v>694580.87</v>
      </c>
      <c r="AZ28" s="1">
        <f>ΟΚΤ!$E$72</f>
        <v>267331.75</v>
      </c>
      <c r="BA28" s="1">
        <f>ΟΚΤ!$E$73</f>
        <v>29987.21</v>
      </c>
      <c r="BB28" s="1">
        <f>ΟΚΤ!$E$74</f>
        <v>7306.08</v>
      </c>
      <c r="BC28" s="1">
        <f>ΟΚΤ!$E$75</f>
        <v>41593.72</v>
      </c>
      <c r="BD28" s="1">
        <f>ΟΚΤ!$E$76</f>
        <v>0</v>
      </c>
      <c r="BE28" s="1">
        <f>ΟΚΤ!$E$77</f>
        <v>0</v>
      </c>
      <c r="BF28" s="1">
        <f>ΟΚΤ!$E$78</f>
        <v>583.8</v>
      </c>
      <c r="BG28" s="1">
        <f>ΟΚΤ!$E$79</f>
        <v>0</v>
      </c>
      <c r="BH28" s="1">
        <f>ΟΚΤ!$E$80</f>
        <v>196225.98</v>
      </c>
      <c r="BI28" s="1">
        <f>ΟΚΤ!$E$81</f>
        <v>125505.21</v>
      </c>
      <c r="BJ28" s="1">
        <f>ΟΚΤ!$E$82</f>
        <v>0</v>
      </c>
      <c r="BK28" s="1">
        <f>ΟΚΤ!$E$83</f>
        <v>13230.51</v>
      </c>
      <c r="BL28" s="1">
        <f>ΟΚΤ!$E$84</f>
        <v>0</v>
      </c>
      <c r="BM28" s="1">
        <f>ΟΚΤ!$E$85</f>
        <v>0</v>
      </c>
      <c r="BN28" s="1">
        <f>ΟΚΤ!$E$86</f>
        <v>0</v>
      </c>
      <c r="BO28" s="1">
        <f>ΟΚΤ!$E$87</f>
        <v>0</v>
      </c>
      <c r="BP28" s="1">
        <f>ΟΚΤ!$E$88</f>
        <v>0</v>
      </c>
      <c r="BQ28" s="1">
        <f>ΟΚΤ!$E$89</f>
        <v>0</v>
      </c>
      <c r="BR28" s="1">
        <f>ΟΚΤ!$E$90</f>
        <v>14.9</v>
      </c>
      <c r="BS28" s="1">
        <f>ΟΚΤ!$E$91</f>
        <v>26506.5</v>
      </c>
      <c r="BT28" s="1">
        <f>ΟΚΤ!$E$92</f>
        <v>0</v>
      </c>
      <c r="BU28" s="1">
        <f>ΟΚΤ!$E$93</f>
        <v>0</v>
      </c>
      <c r="BV28" s="1">
        <f>ΟΚΤ!$E$94</f>
        <v>0</v>
      </c>
      <c r="BW28" s="1">
        <f>ΟΚΤ!$E$95</f>
        <v>0</v>
      </c>
      <c r="BX28" s="1">
        <f>ΟΚΤ!$E$96</f>
        <v>0</v>
      </c>
      <c r="BY28" s="1">
        <f>ΟΚΤ!$E$97</f>
        <v>0</v>
      </c>
      <c r="BZ28" s="1">
        <f>ΟΚΤ!$E$98</f>
        <v>0</v>
      </c>
      <c r="CA28" s="1">
        <f>ΟΚΤ!$E$99</f>
        <v>0</v>
      </c>
      <c r="CB28" s="1">
        <f>ΟΚΤ!$E$100</f>
        <v>503309.64</v>
      </c>
      <c r="CC28" s="1">
        <f>ΟΚΤ!$E$101</f>
        <v>503309.64</v>
      </c>
      <c r="CD28" s="1">
        <f>ΟΚΤ!$E$109</f>
        <v>1495552</v>
      </c>
      <c r="CE28" s="1">
        <f>ΟΚΤ!$E$110</f>
        <v>0</v>
      </c>
      <c r="CF28" s="1">
        <f>ΟΚΤ!$E$111</f>
        <v>1031342.44</v>
      </c>
      <c r="CG28" s="1">
        <f>ΟΚΤ!$E$112</f>
        <v>464209.56</v>
      </c>
      <c r="CH28" s="1">
        <f>ΟΚΤ!$E$113</f>
        <v>0</v>
      </c>
      <c r="CI28" s="1">
        <f>ΟΚΤ!$E$114</f>
        <v>0</v>
      </c>
      <c r="CJ28" s="1">
        <f>ΟΚΤ!$E$115</f>
        <v>0</v>
      </c>
      <c r="CK28" s="1">
        <f>ΟΚΤ!$E$116</f>
        <v>0</v>
      </c>
      <c r="CL28" s="1">
        <f>ΟΚΤ!$E$117</f>
        <v>0</v>
      </c>
      <c r="CM28" s="1">
        <f>ΟΚΤ!$E$118</f>
        <v>0</v>
      </c>
      <c r="CN28" s="1">
        <f>ΟΚΤ!$E$119</f>
        <v>584374.62</v>
      </c>
      <c r="CO28" s="1">
        <f>ΟΚΤ!$E$120</f>
        <v>584374.62</v>
      </c>
      <c r="CP28" s="1">
        <f>ΟΚΤ!$E$121</f>
        <v>0</v>
      </c>
      <c r="CQ28" s="1">
        <f>ΟΚΤ!$E$122</f>
        <v>0</v>
      </c>
      <c r="CR28" s="1">
        <f>ΟΚΤ!$E$123</f>
        <v>0</v>
      </c>
    </row>
    <row r="29" spans="1:96" ht="12.75">
      <c r="A29" t="str">
        <f>ΙΑΝ!$C$6</f>
        <v>ΚΕΝΤΡΟ ΚΟΙΝΩΝΙΚΗΣ ΠΡΟΝΟΙΑΣ ΠΕΡΙΦΕΡΕΙΑΣ ΚΕΝΤΡΙΚΗΣ ΜΑΚΕΔΟΝΙΑΣ</v>
      </c>
      <c r="B29">
        <f>ΙΑΝ!$F$8</f>
        <v>997288259</v>
      </c>
      <c r="C29" t="s">
        <v>161</v>
      </c>
      <c r="D29" s="1">
        <f>ΝΟΕ!$E$18</f>
        <v>0</v>
      </c>
      <c r="E29" s="1">
        <f>ΝΟΕ!$E$19</f>
        <v>0</v>
      </c>
      <c r="F29" s="1">
        <f>ΝΟΕ!$E$20</f>
        <v>49892.22</v>
      </c>
      <c r="G29" s="1">
        <f>ΝΟΕ!$E$21</f>
        <v>49892.22</v>
      </c>
      <c r="H29" s="1">
        <f>ΝΟΕ!$E$22</f>
        <v>124.45</v>
      </c>
      <c r="I29" s="1">
        <f>ΝΟΕ!$E$23</f>
        <v>0</v>
      </c>
      <c r="J29" s="1">
        <f>ΝΟΕ!$E$24</f>
        <v>124.45</v>
      </c>
      <c r="K29" s="1">
        <f>ΝΟΕ!$E$25</f>
        <v>118390.71</v>
      </c>
      <c r="L29" s="1">
        <f>ΝΟΕ!$E$26</f>
        <v>97465.35</v>
      </c>
      <c r="M29" s="1">
        <f>ΝΟΕ!$E$27</f>
        <v>0</v>
      </c>
      <c r="N29" s="1">
        <f>ΝΟΕ!$E$28</f>
        <v>0</v>
      </c>
      <c r="O29" s="1">
        <f>ΝΟΕ!$E$29</f>
        <v>0</v>
      </c>
      <c r="P29" s="1">
        <f>ΝΟΕ!$E$30</f>
        <v>0</v>
      </c>
      <c r="Q29" s="1">
        <f>ΝΟΕ!$E$31</f>
        <v>0</v>
      </c>
      <c r="R29" s="1">
        <f>ΝΟΕ!$E$32</f>
        <v>0</v>
      </c>
      <c r="S29" s="1">
        <f>ΝΟΕ!$E$33</f>
        <v>0</v>
      </c>
      <c r="T29" s="1">
        <f>ΝΟΕ!$E$34</f>
        <v>0</v>
      </c>
      <c r="U29" s="1">
        <f>ΝΟΕ!$E$35</f>
        <v>50313.73</v>
      </c>
      <c r="V29" s="1">
        <f>ΝΟΕ!$E$36</f>
        <v>19062.5</v>
      </c>
      <c r="W29" s="1">
        <f>ΝΟΕ!$E$37</f>
        <v>0</v>
      </c>
      <c r="X29" s="1">
        <f>ΝΟΕ!$E$38</f>
        <v>0</v>
      </c>
      <c r="Y29" s="1">
        <f>ΝΟΕ!$E$39</f>
        <v>0</v>
      </c>
      <c r="Z29" s="1">
        <f>ΝΟΕ!$E$40</f>
        <v>0</v>
      </c>
      <c r="AA29" s="1">
        <f>ΝΟΕ!$E$41</f>
        <v>0</v>
      </c>
      <c r="AB29" s="1">
        <f>ΝΟΕ!$E$42</f>
        <v>0</v>
      </c>
      <c r="AC29" s="1">
        <f>ΝΟΕ!$E$43</f>
        <v>0</v>
      </c>
      <c r="AD29" s="1">
        <f>ΝΟΕ!$E$44</f>
        <v>0</v>
      </c>
      <c r="AE29" s="1">
        <f>ΝΟΕ!$E$45</f>
        <v>0</v>
      </c>
      <c r="AF29" s="1">
        <f>ΝΟΕ!$E$46</f>
        <v>0</v>
      </c>
      <c r="AG29" s="1">
        <f>ΝΟΕ!$E$47</f>
        <v>0</v>
      </c>
      <c r="AH29" s="1">
        <f>ΝΟΕ!$E$48</f>
        <v>0</v>
      </c>
      <c r="AI29" s="1">
        <f>ΝΟΕ!$E$49</f>
        <v>0</v>
      </c>
      <c r="AJ29" s="1">
        <f>ΝΟΕ!$E$50</f>
        <v>0</v>
      </c>
      <c r="AK29" s="1">
        <f>ΝΟΕ!$E$51</f>
        <v>0</v>
      </c>
      <c r="AL29" s="1">
        <f>ΝΟΕ!$E$52</f>
        <v>0</v>
      </c>
      <c r="AM29" s="1">
        <f>ΝΟΕ!$E$53</f>
        <v>0</v>
      </c>
      <c r="AN29" s="1">
        <f>ΝΟΕ!$E$54</f>
        <v>0</v>
      </c>
      <c r="AO29" s="1">
        <f>ΝΟΕ!$E$55</f>
        <v>0</v>
      </c>
      <c r="AP29" s="1">
        <f>ΝΟΕ!$E$56</f>
        <v>0</v>
      </c>
      <c r="AQ29" s="1">
        <f>ΝΟΕ!$E$57</f>
        <v>0</v>
      </c>
      <c r="AR29" s="1">
        <f>ΝΟΕ!$E$58</f>
        <v>0</v>
      </c>
      <c r="AS29" s="1">
        <f>ΝΟΕ!$E$59</f>
        <v>0</v>
      </c>
      <c r="AT29" s="1">
        <f>ΝΟΕ!$E$60</f>
        <v>0</v>
      </c>
      <c r="AU29" s="1">
        <f>ΝΟΕ!$E$61</f>
        <v>0</v>
      </c>
      <c r="AV29" s="1">
        <f>ΝΟΕ!$E$62</f>
        <v>0</v>
      </c>
      <c r="AW29" s="1">
        <f>ΝΟΕ!$E$63</f>
        <v>0</v>
      </c>
      <c r="AX29" s="1">
        <f>ΝΟΕ!$E$64</f>
        <v>0</v>
      </c>
      <c r="AY29" s="1">
        <f>ΝΟΕ!$E$65</f>
        <v>218721.11000000002</v>
      </c>
      <c r="AZ29" s="1">
        <f>ΝΟΕ!$E$72</f>
        <v>335979.61</v>
      </c>
      <c r="BA29" s="1">
        <f>ΝΟΕ!$E$73</f>
        <v>27769.5</v>
      </c>
      <c r="BB29" s="1">
        <f>ΝΟΕ!$E$74</f>
        <v>15888.31</v>
      </c>
      <c r="BC29" s="1">
        <f>ΝΟΕ!$E$75</f>
        <v>101212.46</v>
      </c>
      <c r="BD29" s="1">
        <f>ΝΟΕ!$E$76</f>
        <v>0</v>
      </c>
      <c r="BE29" s="1">
        <f>ΝΟΕ!$E$77</f>
        <v>0</v>
      </c>
      <c r="BF29" s="1">
        <f>ΝΟΕ!$E$78</f>
        <v>300</v>
      </c>
      <c r="BG29" s="1">
        <f>ΝΟΕ!$E$79</f>
        <v>0</v>
      </c>
      <c r="BH29" s="1">
        <f>ΝΟΕ!$E$80</f>
        <v>89847.46</v>
      </c>
      <c r="BI29" s="1">
        <f>ΝΟΕ!$E$81</f>
        <v>2461.2</v>
      </c>
      <c r="BJ29" s="1">
        <f>ΝΟΕ!$E$82</f>
        <v>0</v>
      </c>
      <c r="BK29" s="1">
        <f>ΝΟΕ!$E$83</f>
        <v>8861.55</v>
      </c>
      <c r="BL29" s="1">
        <f>ΝΟΕ!$E$84</f>
        <v>0</v>
      </c>
      <c r="BM29" s="1">
        <f>ΝΟΕ!$E$85</f>
        <v>0</v>
      </c>
      <c r="BN29" s="1">
        <f>ΝΟΕ!$E$86</f>
        <v>0</v>
      </c>
      <c r="BO29" s="1">
        <f>ΝΟΕ!$E$87</f>
        <v>0</v>
      </c>
      <c r="BP29" s="1">
        <f>ΝΟΕ!$E$88</f>
        <v>0</v>
      </c>
      <c r="BQ29" s="1">
        <f>ΝΟΕ!$E$89</f>
        <v>0</v>
      </c>
      <c r="BR29" s="1">
        <f>ΝΟΕ!$E$90</f>
        <v>0</v>
      </c>
      <c r="BS29" s="1">
        <f>ΝΟΕ!$E$91</f>
        <v>52080</v>
      </c>
      <c r="BT29" s="1">
        <f>ΝΟΕ!$E$92</f>
        <v>0</v>
      </c>
      <c r="BU29" s="1">
        <f>ΝΟΕ!$E$93</f>
        <v>0</v>
      </c>
      <c r="BV29" s="1">
        <f>ΝΟΕ!$E$94</f>
        <v>0</v>
      </c>
      <c r="BW29" s="1">
        <f>ΝΟΕ!$E$95</f>
        <v>0</v>
      </c>
      <c r="BX29" s="1">
        <f>ΝΟΕ!$E$96</f>
        <v>0</v>
      </c>
      <c r="BY29" s="1">
        <f>ΝΟΕ!$E$97</f>
        <v>0</v>
      </c>
      <c r="BZ29" s="1">
        <f>ΝΟΕ!$E$98</f>
        <v>0</v>
      </c>
      <c r="CA29" s="1">
        <f>ΝΟΕ!$E$99</f>
        <v>0</v>
      </c>
      <c r="CB29" s="1">
        <f>ΝΟΕ!$E$100</f>
        <v>486768.62</v>
      </c>
      <c r="CC29" s="1">
        <f>ΝΟΕ!$E$101</f>
        <v>486768.62</v>
      </c>
      <c r="CD29" s="1">
        <f>ΝΟΕ!$E$109</f>
        <v>1686823.45</v>
      </c>
      <c r="CE29" s="1">
        <f>ΝΟΕ!$E$110</f>
        <v>0</v>
      </c>
      <c r="CF29" s="1">
        <f>ΝΟΕ!$E$111</f>
        <v>907269.45</v>
      </c>
      <c r="CG29" s="1">
        <f>ΝΟΕ!$E$112</f>
        <v>779554</v>
      </c>
      <c r="CH29" s="1">
        <f>ΝΟΕ!$E$113</f>
        <v>0</v>
      </c>
      <c r="CI29" s="1">
        <f>ΝΟΕ!$E$114</f>
        <v>0</v>
      </c>
      <c r="CJ29" s="1">
        <f>ΝΟΕ!$E$115</f>
        <v>0</v>
      </c>
      <c r="CK29" s="1">
        <f>ΝΟΕ!$E$116</f>
        <v>0</v>
      </c>
      <c r="CL29" s="1">
        <f>ΝΟΕ!$E$117</f>
        <v>0</v>
      </c>
      <c r="CM29" s="1">
        <f>ΝΟΕ!$E$118</f>
        <v>0</v>
      </c>
      <c r="CN29" s="1">
        <f>ΝΟΕ!$E$119</f>
        <v>584374.62</v>
      </c>
      <c r="CO29" s="1">
        <f>ΝΟΕ!$E$120</f>
        <v>584374.62</v>
      </c>
      <c r="CP29" s="1">
        <f>ΝΟΕ!$E$121</f>
        <v>0</v>
      </c>
      <c r="CQ29" s="1">
        <f>ΝΟΕ!$E$122</f>
        <v>0</v>
      </c>
      <c r="CR29" s="1">
        <f>ΝΟΕ!$E$123</f>
        <v>0</v>
      </c>
    </row>
    <row r="30" spans="1:96" ht="12.75">
      <c r="A30" t="str">
        <f>ΙΑΝ!$C$6</f>
        <v>ΚΕΝΤΡΟ ΚΟΙΝΩΝΙΚΗΣ ΠΡΟΝΟΙΑΣ ΠΕΡΙΦΕΡΕΙΑΣ ΚΕΝΤΡΙΚΗΣ ΜΑΚΕΔΟΝΙΑΣ</v>
      </c>
      <c r="B30">
        <f>ΙΑΝ!$F$8</f>
        <v>997288259</v>
      </c>
      <c r="C30" t="s">
        <v>162</v>
      </c>
      <c r="D30" s="1">
        <f>ΔΕΚ!$E$18</f>
        <v>418630.94</v>
      </c>
      <c r="E30" s="1">
        <f>ΔΕΚ!$E$19</f>
        <v>418630.94</v>
      </c>
      <c r="F30" s="1">
        <f>ΔΕΚ!$E$20</f>
        <v>0</v>
      </c>
      <c r="G30" s="1">
        <f>ΔΕΚ!$E$21</f>
        <v>0</v>
      </c>
      <c r="H30" s="1">
        <f>ΔΕΚ!$E$22</f>
        <v>124.45</v>
      </c>
      <c r="I30" s="1">
        <f>ΔΕΚ!$E$23</f>
        <v>0</v>
      </c>
      <c r="J30" s="1">
        <f>ΔΕΚ!$E$24</f>
        <v>124.45</v>
      </c>
      <c r="K30" s="1">
        <f>ΔΕΚ!$E$25</f>
        <v>810074.08</v>
      </c>
      <c r="L30" s="1">
        <f>ΔΕΚ!$E$26</f>
        <v>781622.52</v>
      </c>
      <c r="M30" s="1">
        <f>ΔΕΚ!$E$27</f>
        <v>0</v>
      </c>
      <c r="N30" s="1">
        <f>ΔΕΚ!$E$28</f>
        <v>0</v>
      </c>
      <c r="O30" s="1">
        <f>ΔΕΚ!$E$29</f>
        <v>0</v>
      </c>
      <c r="P30" s="1">
        <f>ΔΕΚ!$E$30</f>
        <v>0</v>
      </c>
      <c r="Q30" s="1">
        <f>ΔΕΚ!$E$31</f>
        <v>0</v>
      </c>
      <c r="R30" s="1">
        <f>ΔΕΚ!$E$32</f>
        <v>2131.56</v>
      </c>
      <c r="S30" s="1">
        <f>ΔΕΚ!$E$33</f>
        <v>0</v>
      </c>
      <c r="T30" s="1">
        <f>ΔΕΚ!$E$34</f>
        <v>0</v>
      </c>
      <c r="U30" s="1">
        <f>ΔΕΚ!$E$35</f>
        <v>20318.48</v>
      </c>
      <c r="V30" s="1">
        <f>ΔΕΚ!$E$36</f>
        <v>14982.62</v>
      </c>
      <c r="W30" s="1">
        <f>ΔΕΚ!$E$37</f>
        <v>0</v>
      </c>
      <c r="X30" s="1">
        <f>ΔΕΚ!$E$38</f>
        <v>0</v>
      </c>
      <c r="Y30" s="1">
        <f>ΔΕΚ!$E$39</f>
        <v>0</v>
      </c>
      <c r="Z30" s="1">
        <f>ΔΕΚ!$E$40</f>
        <v>0</v>
      </c>
      <c r="AA30" s="1">
        <f>ΔΕΚ!$E$41</f>
        <v>0</v>
      </c>
      <c r="AB30" s="1">
        <f>ΔΕΚ!$E$42</f>
        <v>0</v>
      </c>
      <c r="AC30" s="1">
        <f>ΔΕΚ!$E$43</f>
        <v>0</v>
      </c>
      <c r="AD30" s="1">
        <f>ΔΕΚ!$E$44</f>
        <v>0</v>
      </c>
      <c r="AE30" s="1">
        <f>ΔΕΚ!$E$45</f>
        <v>0</v>
      </c>
      <c r="AF30" s="1">
        <f>ΔΕΚ!$E$46</f>
        <v>0</v>
      </c>
      <c r="AG30" s="1">
        <f>ΔΕΚ!$E$47</f>
        <v>0</v>
      </c>
      <c r="AH30" s="1">
        <f>ΔΕΚ!$E$48</f>
        <v>0</v>
      </c>
      <c r="AI30" s="1">
        <f>ΔΕΚ!$E$49</f>
        <v>0</v>
      </c>
      <c r="AJ30" s="1">
        <f>ΔΕΚ!$E$50</f>
        <v>0</v>
      </c>
      <c r="AK30" s="1">
        <f>ΔΕΚ!$E$51</f>
        <v>0</v>
      </c>
      <c r="AL30" s="1">
        <f>ΔΕΚ!$E$52</f>
        <v>0</v>
      </c>
      <c r="AM30" s="1">
        <f>ΔΕΚ!$E$53</f>
        <v>0</v>
      </c>
      <c r="AN30" s="1">
        <f>ΔΕΚ!$E$54</f>
        <v>0</v>
      </c>
      <c r="AO30" s="1">
        <f>ΔΕΚ!$E$55</f>
        <v>0</v>
      </c>
      <c r="AP30" s="1">
        <f>ΔΕΚ!$E$56</f>
        <v>0</v>
      </c>
      <c r="AQ30" s="1">
        <f>ΔΕΚ!$E$57</f>
        <v>0</v>
      </c>
      <c r="AR30" s="1">
        <f>ΔΕΚ!$E$58</f>
        <v>0</v>
      </c>
      <c r="AS30" s="1">
        <f>ΔΕΚ!$E$59</f>
        <v>0</v>
      </c>
      <c r="AT30" s="1">
        <f>ΔΕΚ!$E$60</f>
        <v>0</v>
      </c>
      <c r="AU30" s="1">
        <f>ΔΕΚ!$E$61</f>
        <v>0</v>
      </c>
      <c r="AV30" s="1">
        <f>ΔΕΚ!$E$62</f>
        <v>0</v>
      </c>
      <c r="AW30" s="1">
        <f>ΔΕΚ!$E$63</f>
        <v>0</v>
      </c>
      <c r="AX30" s="1">
        <f>ΔΕΚ!$E$64</f>
        <v>0</v>
      </c>
      <c r="AY30" s="1">
        <f>ΔΕΚ!$E$65</f>
        <v>1249147.95</v>
      </c>
      <c r="AZ30" s="1">
        <f>ΔΕΚ!$E$72</f>
        <v>412397.2</v>
      </c>
      <c r="BA30" s="1">
        <f>ΔΕΚ!$E$73</f>
        <v>56163.44</v>
      </c>
      <c r="BB30" s="1">
        <f>ΔΕΚ!$E$74</f>
        <v>16125.86</v>
      </c>
      <c r="BC30" s="1">
        <f>ΔΕΚ!$E$75</f>
        <v>69124.04</v>
      </c>
      <c r="BD30" s="1">
        <f>ΔΕΚ!$E$76</f>
        <v>0</v>
      </c>
      <c r="BE30" s="1">
        <f>ΔΕΚ!$E$77</f>
        <v>0</v>
      </c>
      <c r="BF30" s="1">
        <f>ΔΕΚ!$E$78</f>
        <v>0</v>
      </c>
      <c r="BG30" s="1">
        <f>ΔΕΚ!$E$79</f>
        <v>0</v>
      </c>
      <c r="BH30" s="1">
        <f>ΔΕΚ!$E$80</f>
        <v>237508</v>
      </c>
      <c r="BI30" s="1">
        <f>ΔΕΚ!$E$81</f>
        <v>23450.25</v>
      </c>
      <c r="BJ30" s="1">
        <f>ΔΕΚ!$E$82</f>
        <v>0</v>
      </c>
      <c r="BK30" s="1">
        <f>ΔΕΚ!$E$83</f>
        <v>14982.62</v>
      </c>
      <c r="BL30" s="1">
        <f>ΔΕΚ!$E$84</f>
        <v>0</v>
      </c>
      <c r="BM30" s="1">
        <f>ΔΕΚ!$E$85</f>
        <v>0</v>
      </c>
      <c r="BN30" s="1">
        <f>ΔΕΚ!$E$86</f>
        <v>0</v>
      </c>
      <c r="BO30" s="1">
        <f>ΔΕΚ!$E$87</f>
        <v>0</v>
      </c>
      <c r="BP30" s="1">
        <f>ΔΕΚ!$E$88</f>
        <v>0</v>
      </c>
      <c r="BQ30" s="1">
        <f>ΔΕΚ!$E$89</f>
        <v>0</v>
      </c>
      <c r="BR30" s="1">
        <f>ΔΕΚ!$E$90</f>
        <v>0</v>
      </c>
      <c r="BS30" s="1">
        <f>ΔΕΚ!$E$91</f>
        <v>0</v>
      </c>
      <c r="BT30" s="1">
        <f>ΔΕΚ!$E$92</f>
        <v>0</v>
      </c>
      <c r="BU30" s="1">
        <f>ΔΕΚ!$E$93</f>
        <v>0</v>
      </c>
      <c r="BV30" s="1">
        <f>ΔΕΚ!$E$94</f>
        <v>0</v>
      </c>
      <c r="BW30" s="1">
        <f>ΔΕΚ!$E$95</f>
        <v>0</v>
      </c>
      <c r="BX30" s="1">
        <f>ΔΕΚ!$E$96</f>
        <v>0</v>
      </c>
      <c r="BY30" s="1">
        <f>ΔΕΚ!$E$97</f>
        <v>0</v>
      </c>
      <c r="BZ30" s="1">
        <f>ΔΕΚ!$E$98</f>
        <v>0</v>
      </c>
      <c r="CA30" s="1">
        <f>ΔΕΚ!$E$99</f>
        <v>0</v>
      </c>
      <c r="CB30" s="1">
        <f>ΔΕΚ!$E$100</f>
        <v>664887.8200000001</v>
      </c>
      <c r="CC30" s="1">
        <f>ΔΕΚ!$E$101</f>
        <v>664887.8200000001</v>
      </c>
      <c r="CD30" s="1">
        <f>ΔΕΚ!$E$109</f>
        <v>1418776</v>
      </c>
      <c r="CE30" s="1">
        <f>ΔΕΚ!$E$110</f>
        <v>0</v>
      </c>
      <c r="CF30" s="1">
        <f>ΔΕΚ!$E$111</f>
        <v>586220.7</v>
      </c>
      <c r="CG30" s="1">
        <f>ΔΕΚ!$E$112</f>
        <v>832555.3</v>
      </c>
      <c r="CH30" s="1">
        <f>ΔΕΚ!$E$113</f>
        <v>0</v>
      </c>
      <c r="CI30" s="1">
        <f>ΔΕΚ!$E$114</f>
        <v>0</v>
      </c>
      <c r="CJ30" s="1">
        <f>ΔΕΚ!$E$115</f>
        <v>0</v>
      </c>
      <c r="CK30" s="1">
        <f>ΔΕΚ!$E$116</f>
        <v>0</v>
      </c>
      <c r="CL30" s="1">
        <f>ΔΕΚ!$E$117</f>
        <v>0</v>
      </c>
      <c r="CM30" s="1">
        <f>ΔΕΚ!$E$118</f>
        <v>0</v>
      </c>
      <c r="CN30" s="1">
        <f>ΔΕΚ!$E$119</f>
        <v>369460.77</v>
      </c>
      <c r="CO30" s="1">
        <f>ΔΕΚ!$E$120</f>
        <v>369460.77</v>
      </c>
      <c r="CP30" s="1">
        <f>ΔΕΚ!$E$121</f>
        <v>0</v>
      </c>
      <c r="CQ30" s="1">
        <f>ΔΕΚ!$E$122</f>
        <v>0</v>
      </c>
      <c r="CR30" s="1">
        <f>ΔΕΚ!$E$123</f>
        <v>0</v>
      </c>
    </row>
    <row r="32" spans="4:82" ht="12.75">
      <c r="D32" s="74" t="s">
        <v>171</v>
      </c>
      <c r="CD32" s="74" t="s">
        <v>99</v>
      </c>
    </row>
    <row r="33" spans="1:96" ht="12.75">
      <c r="A33" t="str">
        <f>ΙΑΝ!$C$6</f>
        <v>ΚΕΝΤΡΟ ΚΟΙΝΩΝΙΚΗΣ ΠΡΟΝΟΙΑΣ ΠΕΡΙΦΕΡΕΙΑΣ ΚΕΝΤΡΙΚΗΣ ΜΑΚΕΔΟΝΙΑΣ</v>
      </c>
      <c r="B33">
        <f>ΙΑΝ!$F$8</f>
        <v>997288259</v>
      </c>
      <c r="C33" t="s">
        <v>163</v>
      </c>
      <c r="D33" s="1">
        <f>ΙΑΝ!$F$18</f>
        <v>0</v>
      </c>
      <c r="E33" s="1">
        <f>ΙΑΝ!$F$19</f>
        <v>0</v>
      </c>
      <c r="F33" s="1">
        <f>ΙΑΝ!$F$20</f>
        <v>0</v>
      </c>
      <c r="G33" s="1">
        <f>ΙΑΝ!$F$21</f>
        <v>0</v>
      </c>
      <c r="H33" s="1">
        <f>ΙΑΝ!$F$22</f>
        <v>0</v>
      </c>
      <c r="I33" s="1">
        <f>ΙΑΝ!$F$23</f>
        <v>0</v>
      </c>
      <c r="J33" s="1">
        <f>ΙΑΝ!$F$24</f>
        <v>0</v>
      </c>
      <c r="K33" s="1">
        <f>ΙΑΝ!$F$25</f>
        <v>33314.7</v>
      </c>
      <c r="L33" s="1">
        <f>ΙΑΝ!$F$26</f>
        <v>0</v>
      </c>
      <c r="M33" s="1">
        <f>ΙΑΝ!$F$27</f>
        <v>0</v>
      </c>
      <c r="N33" s="1">
        <f>ΙΑΝ!$F$28</f>
        <v>0</v>
      </c>
      <c r="O33" s="1">
        <f>ΙΑΝ!$F$29</f>
        <v>0</v>
      </c>
      <c r="P33" s="1">
        <f>ΙΑΝ!$F$30</f>
        <v>0</v>
      </c>
      <c r="Q33" s="1">
        <f>ΙΑΝ!$F$31</f>
        <v>0</v>
      </c>
      <c r="R33" s="1">
        <f>ΙΑΝ!$F$32</f>
        <v>3.43</v>
      </c>
      <c r="S33" s="1">
        <f>ΙΑΝ!$F$33</f>
        <v>0</v>
      </c>
      <c r="T33" s="1">
        <f>ΙΑΝ!$F$34</f>
        <v>0</v>
      </c>
      <c r="U33" s="1">
        <f>ΙΑΝ!$F$35</f>
        <v>150</v>
      </c>
      <c r="V33" s="1">
        <f>ΙΑΝ!$F$36</f>
        <v>0</v>
      </c>
      <c r="W33" s="1">
        <f>ΙΑΝ!$F$37</f>
        <v>0</v>
      </c>
      <c r="X33" s="1">
        <f>ΙΑΝ!$F$38</f>
        <v>0</v>
      </c>
      <c r="Y33" s="1">
        <f>ΙΑΝ!$F$39</f>
        <v>0</v>
      </c>
      <c r="Z33" s="1">
        <f>ΙΑΝ!$F$40</f>
        <v>0</v>
      </c>
      <c r="AA33" s="1">
        <f>ΙΑΝ!$F$41</f>
        <v>0</v>
      </c>
      <c r="AB33" s="1">
        <f>ΙΑΝ!$F$42</f>
        <v>0</v>
      </c>
      <c r="AC33" s="1">
        <f>ΙΑΝ!$F$43</f>
        <v>0</v>
      </c>
      <c r="AD33" s="1">
        <f>ΙΑΝ!$F$44</f>
        <v>0</v>
      </c>
      <c r="AE33" s="1">
        <f>ΙΑΝ!$F$45</f>
        <v>0</v>
      </c>
      <c r="AF33" s="1">
        <f>ΙΑΝ!$F$46</f>
        <v>0</v>
      </c>
      <c r="AG33" s="1">
        <f>ΙΑΝ!$F$47</f>
        <v>0</v>
      </c>
      <c r="AH33" s="1">
        <f>ΙΑΝ!$F$48</f>
        <v>0</v>
      </c>
      <c r="AI33" s="1">
        <f>ΙΑΝ!$F$49</f>
        <v>0</v>
      </c>
      <c r="AJ33" s="1">
        <f>ΙΑΝ!$F$50</f>
        <v>0</v>
      </c>
      <c r="AK33" s="1">
        <f>ΙΑΝ!$F$51</f>
        <v>0</v>
      </c>
      <c r="AL33" s="1">
        <f>ΙΑΝ!$F$52</f>
        <v>0</v>
      </c>
      <c r="AM33" s="1">
        <f>ΙΑΝ!$F$53</f>
        <v>0</v>
      </c>
      <c r="AN33" s="1">
        <f>ΙΑΝ!$F$54</f>
        <v>0</v>
      </c>
      <c r="AO33" s="1">
        <f>ΙΑΝ!$F$55</f>
        <v>0</v>
      </c>
      <c r="AP33" s="1">
        <f>ΙΑΝ!$F$56</f>
        <v>0</v>
      </c>
      <c r="AQ33" s="1">
        <f>ΙΑΝ!$F$57</f>
        <v>0</v>
      </c>
      <c r="AR33" s="1">
        <f>ΙΑΝ!$F$58</f>
        <v>0</v>
      </c>
      <c r="AS33" s="1">
        <f>ΙΑΝ!$F$59</f>
        <v>0</v>
      </c>
      <c r="AT33" s="1">
        <f>ΙΑΝ!$F$60</f>
        <v>0</v>
      </c>
      <c r="AU33" s="1">
        <f>ΙΑΝ!$F$61</f>
        <v>0</v>
      </c>
      <c r="AV33" s="1">
        <f>ΙΑΝ!$F$62</f>
        <v>0</v>
      </c>
      <c r="AW33" s="1">
        <f>ΙΑΝ!$F$63</f>
        <v>0</v>
      </c>
      <c r="AX33" s="1">
        <f>ΙΑΝ!$F$64</f>
        <v>0</v>
      </c>
      <c r="AY33" s="1">
        <f>ΙΑΝ!$F$65</f>
        <v>33464.7</v>
      </c>
      <c r="AZ33" s="1">
        <f>ΙΑΝ!$F$72</f>
        <v>184678.4</v>
      </c>
      <c r="BA33" s="1">
        <f>ΙΑΝ!$F$73</f>
        <v>36608.88</v>
      </c>
      <c r="BB33" s="1">
        <f>ΙΑΝ!$F$74</f>
        <v>16731.74</v>
      </c>
      <c r="BC33" s="1">
        <f>ΙΑΝ!$F$75</f>
        <v>2352.52</v>
      </c>
      <c r="BD33" s="1">
        <f>ΙΑΝ!$F$76</f>
        <v>0</v>
      </c>
      <c r="BE33" s="1">
        <f>ΙΑΝ!$F$77</f>
        <v>0</v>
      </c>
      <c r="BF33" s="1">
        <f>ΙΑΝ!$F$78</f>
        <v>2352.52</v>
      </c>
      <c r="BG33" s="1">
        <f>ΙΑΝ!$F$79</f>
        <v>0</v>
      </c>
      <c r="BH33" s="1">
        <f>ΙΑΝ!$F$80</f>
        <v>148580.02</v>
      </c>
      <c r="BI33" s="1">
        <f>ΙΑΝ!$F$81</f>
        <v>76214.14</v>
      </c>
      <c r="BJ33" s="1">
        <f>ΙΑΝ!$F$82</f>
        <v>0</v>
      </c>
      <c r="BK33" s="1">
        <f>ΙΑΝ!$F$83</f>
        <v>0</v>
      </c>
      <c r="BL33" s="1">
        <f>ΙΑΝ!$F$84</f>
        <v>0</v>
      </c>
      <c r="BM33" s="1">
        <f>ΙΑΝ!$F$85</f>
        <v>0</v>
      </c>
      <c r="BN33" s="1">
        <f>ΙΑΝ!$F$86</f>
        <v>0</v>
      </c>
      <c r="BO33" s="1">
        <f>ΙΑΝ!$F$87</f>
        <v>0</v>
      </c>
      <c r="BP33" s="1">
        <f>ΙΑΝ!$F$88</f>
        <v>0</v>
      </c>
      <c r="BQ33" s="1">
        <f>ΙΑΝ!$F$89</f>
        <v>0</v>
      </c>
      <c r="BR33" s="1">
        <f>ΙΑΝ!$F$90</f>
        <v>100.03</v>
      </c>
      <c r="BS33" s="1">
        <f>ΙΑΝ!$F$91</f>
        <v>0</v>
      </c>
      <c r="BT33" s="1">
        <f>ΙΑΝ!$F$92</f>
        <v>0</v>
      </c>
      <c r="BU33" s="1">
        <f>ΙΑΝ!$F$93</f>
        <v>0</v>
      </c>
      <c r="BV33" s="1">
        <f>ΙΑΝ!$F$94</f>
        <v>0</v>
      </c>
      <c r="BW33" s="1">
        <f>ΙΑΝ!$F$95</f>
        <v>0</v>
      </c>
      <c r="BX33" s="1">
        <f>ΙΑΝ!$F$96</f>
        <v>0</v>
      </c>
      <c r="BY33" s="1">
        <f>ΙΑΝ!$F$97</f>
        <v>0</v>
      </c>
      <c r="BZ33" s="1">
        <f>ΙΑΝ!$F$98</f>
        <v>0</v>
      </c>
      <c r="CA33" s="1">
        <f>ΙΑΝ!$F$99</f>
        <v>0</v>
      </c>
      <c r="CB33" s="1">
        <f>ΙΑΝ!$F$100</f>
        <v>333358.44999999995</v>
      </c>
      <c r="CC33" s="1">
        <f>ΙΑΝ!$F$101</f>
        <v>333358.44999999995</v>
      </c>
      <c r="CD33" s="1">
        <f>ΙΑΝ!$F$109</f>
        <v>2504215.6500000004</v>
      </c>
      <c r="CE33" s="1">
        <f>ΙΑΝ!$F$110</f>
        <v>0</v>
      </c>
      <c r="CF33" s="1">
        <f>ΙΑΝ!$F$111</f>
        <v>92698.41</v>
      </c>
      <c r="CG33" s="1">
        <f>ΙΑΝ!$F$112</f>
        <v>2411517.24</v>
      </c>
      <c r="CH33" s="1">
        <f>ΙΑΝ!$F$113</f>
        <v>0</v>
      </c>
      <c r="CI33" s="1">
        <f>ΙΑΝ!$F$114</f>
        <v>0</v>
      </c>
      <c r="CJ33" s="1">
        <f>ΙΑΝ!$F$115</f>
        <v>0</v>
      </c>
      <c r="CK33" s="1">
        <f>ΙΑΝ!$F$116</f>
        <v>0</v>
      </c>
      <c r="CL33" s="1">
        <f>ΙΑΝ!$F$117</f>
        <v>0</v>
      </c>
      <c r="CM33" s="1">
        <f>ΙΑΝ!$F$118</f>
        <v>0</v>
      </c>
      <c r="CN33" s="1">
        <f>ΙΑΝ!$F$119</f>
        <v>97299.91</v>
      </c>
      <c r="CO33" s="1">
        <f>ΙΑΝ!$F$120</f>
        <v>97299.91</v>
      </c>
      <c r="CP33" s="1">
        <f>ΙΑΝ!$F$121</f>
        <v>0</v>
      </c>
      <c r="CQ33" s="1">
        <f>ΙΑΝ!$F$122</f>
        <v>0</v>
      </c>
      <c r="CR33" s="1">
        <f>ΙΑΝ!$F$123</f>
        <v>0</v>
      </c>
    </row>
    <row r="34" spans="1:96" ht="12.75">
      <c r="A34" t="str">
        <f>ΙΑΝ!$C$6</f>
        <v>ΚΕΝΤΡΟ ΚΟΙΝΩΝΙΚΗΣ ΠΡΟΝΟΙΑΣ ΠΕΡΙΦΕΡΕΙΑΣ ΚΕΝΤΡΙΚΗΣ ΜΑΚΕΔΟΝΙΑΣ</v>
      </c>
      <c r="B34">
        <f>ΙΑΝ!$F$8</f>
        <v>997288259</v>
      </c>
      <c r="C34" t="s">
        <v>164</v>
      </c>
      <c r="D34" s="1">
        <f>ΦΕΒ!$F$18</f>
        <v>0</v>
      </c>
      <c r="E34" s="1">
        <f>ΦΕΒ!$F$19</f>
        <v>0</v>
      </c>
      <c r="F34" s="1">
        <f>ΦΕΒ!$F$20</f>
        <v>0</v>
      </c>
      <c r="G34" s="1">
        <f>ΦΕΒ!$F$21</f>
        <v>0</v>
      </c>
      <c r="H34" s="1">
        <f>ΦΕΒ!$F$22</f>
        <v>248.9</v>
      </c>
      <c r="I34" s="1">
        <f>ΦΕΒ!$F$23</f>
        <v>0</v>
      </c>
      <c r="J34" s="1">
        <f>ΦΕΒ!$F$24</f>
        <v>248.9</v>
      </c>
      <c r="K34" s="1">
        <f>ΦΕΒ!$F$25</f>
        <v>767994.33</v>
      </c>
      <c r="L34" s="1">
        <f>ΦΕΒ!$F$26</f>
        <v>670267.23</v>
      </c>
      <c r="M34" s="1">
        <f>ΦΕΒ!$F$27</f>
        <v>0</v>
      </c>
      <c r="N34" s="1">
        <f>ΦΕΒ!$F$28</f>
        <v>0</v>
      </c>
      <c r="O34" s="1">
        <f>ΦΕΒ!$F$29</f>
        <v>0</v>
      </c>
      <c r="P34" s="1">
        <f>ΦΕΒ!$F$30</f>
        <v>0</v>
      </c>
      <c r="Q34" s="1">
        <f>ΦΕΒ!$F$31</f>
        <v>0</v>
      </c>
      <c r="R34" s="1">
        <f>ΦΕΒ!$F$32</f>
        <v>2495.97</v>
      </c>
      <c r="S34" s="1">
        <f>ΦΕΒ!$F$33</f>
        <v>0</v>
      </c>
      <c r="T34" s="1">
        <f>ΦΕΒ!$F$34</f>
        <v>0</v>
      </c>
      <c r="U34" s="1">
        <f>ΦΕΒ!$F$35</f>
        <v>19373.53</v>
      </c>
      <c r="V34" s="1">
        <f>ΦΕΒ!$F$36</f>
        <v>9395.05</v>
      </c>
      <c r="W34" s="1">
        <f>ΦΕΒ!$F$37</f>
        <v>0</v>
      </c>
      <c r="X34" s="1">
        <f>ΦΕΒ!$F$38</f>
        <v>0</v>
      </c>
      <c r="Y34" s="1">
        <f>ΦΕΒ!$F$39</f>
        <v>0</v>
      </c>
      <c r="Z34" s="1">
        <f>ΦΕΒ!$F$40</f>
        <v>0</v>
      </c>
      <c r="AA34" s="1">
        <f>ΦΕΒ!$F$41</f>
        <v>0</v>
      </c>
      <c r="AB34" s="1">
        <f>ΦΕΒ!$F$42</f>
        <v>0</v>
      </c>
      <c r="AC34" s="1">
        <f>ΦΕΒ!$F$43</f>
        <v>0</v>
      </c>
      <c r="AD34" s="1">
        <f>ΦΕΒ!$F$44</f>
        <v>0</v>
      </c>
      <c r="AE34" s="1">
        <f>ΦΕΒ!$F$45</f>
        <v>0</v>
      </c>
      <c r="AF34" s="1">
        <f>ΦΕΒ!$F$46</f>
        <v>0</v>
      </c>
      <c r="AG34" s="1">
        <f>ΦΕΒ!$F$47</f>
        <v>0</v>
      </c>
      <c r="AH34" s="1">
        <f>ΦΕΒ!$F$48</f>
        <v>0</v>
      </c>
      <c r="AI34" s="1">
        <f>ΦΕΒ!$F$49</f>
        <v>0</v>
      </c>
      <c r="AJ34" s="1">
        <f>ΦΕΒ!$F$50</f>
        <v>0</v>
      </c>
      <c r="AK34" s="1">
        <f>ΦΕΒ!$F$51</f>
        <v>0</v>
      </c>
      <c r="AL34" s="1">
        <f>ΦΕΒ!$F$52</f>
        <v>0</v>
      </c>
      <c r="AM34" s="1">
        <f>ΦΕΒ!$F$53</f>
        <v>0</v>
      </c>
      <c r="AN34" s="1">
        <f>ΦΕΒ!$F$54</f>
        <v>0</v>
      </c>
      <c r="AO34" s="1">
        <f>ΦΕΒ!$F$55</f>
        <v>0</v>
      </c>
      <c r="AP34" s="1">
        <f>ΦΕΒ!$F$56</f>
        <v>0</v>
      </c>
      <c r="AQ34" s="1">
        <f>ΦΕΒ!$F$57</f>
        <v>0</v>
      </c>
      <c r="AR34" s="1">
        <f>ΦΕΒ!$F$58</f>
        <v>0</v>
      </c>
      <c r="AS34" s="1">
        <f>ΦΕΒ!$F$59</f>
        <v>0</v>
      </c>
      <c r="AT34" s="1">
        <f>ΦΕΒ!$F$60</f>
        <v>0</v>
      </c>
      <c r="AU34" s="1">
        <f>ΦΕΒ!$F$61</f>
        <v>0</v>
      </c>
      <c r="AV34" s="1">
        <f>ΦΕΒ!$F$62</f>
        <v>0</v>
      </c>
      <c r="AW34" s="1">
        <f>ΦΕΒ!$F$63</f>
        <v>0</v>
      </c>
      <c r="AX34" s="1">
        <f>ΦΕΒ!$F$64</f>
        <v>0</v>
      </c>
      <c r="AY34" s="1">
        <f>ΦΕΒ!$F$65</f>
        <v>787616.76</v>
      </c>
      <c r="AZ34" s="1">
        <f>ΦΕΒ!$F$72</f>
        <v>354909</v>
      </c>
      <c r="BA34" s="1">
        <f>ΦΕΒ!$F$73</f>
        <v>38600.96</v>
      </c>
      <c r="BB34" s="1">
        <f>ΦΕΒ!$F$74</f>
        <v>19394.24</v>
      </c>
      <c r="BC34" s="1">
        <f>ΦΕΒ!$F$75</f>
        <v>4143.65</v>
      </c>
      <c r="BD34" s="1">
        <f>ΦΕΒ!$F$76</f>
        <v>0</v>
      </c>
      <c r="BE34" s="1">
        <f>ΦΕΒ!$F$77</f>
        <v>0</v>
      </c>
      <c r="BF34" s="1">
        <f>ΦΕΒ!$F$78</f>
        <v>4143.65</v>
      </c>
      <c r="BG34" s="1">
        <f>ΦΕΒ!$F$79</f>
        <v>0</v>
      </c>
      <c r="BH34" s="1">
        <f>ΦΕΒ!$F$80</f>
        <v>261844.72999999998</v>
      </c>
      <c r="BI34" s="1">
        <f>ΦΕΒ!$F$81</f>
        <v>102479.25</v>
      </c>
      <c r="BJ34" s="1">
        <f>ΦΕΒ!$F$82</f>
        <v>0</v>
      </c>
      <c r="BK34" s="1">
        <f>ΦΕΒ!$F$83</f>
        <v>9395.05</v>
      </c>
      <c r="BL34" s="1">
        <f>ΦΕΒ!$F$84</f>
        <v>0</v>
      </c>
      <c r="BM34" s="1">
        <f>ΦΕΒ!$F$85</f>
        <v>0</v>
      </c>
      <c r="BN34" s="1">
        <f>ΦΕΒ!$F$86</f>
        <v>0</v>
      </c>
      <c r="BO34" s="1">
        <f>ΦΕΒ!$F$87</f>
        <v>0</v>
      </c>
      <c r="BP34" s="1">
        <f>ΦΕΒ!$F$88</f>
        <v>0</v>
      </c>
      <c r="BQ34" s="1">
        <f>ΦΕΒ!$F$89</f>
        <v>0</v>
      </c>
      <c r="BR34" s="1">
        <f>ΦΕΒ!$F$90</f>
        <v>1518.97</v>
      </c>
      <c r="BS34" s="1">
        <f>ΦΕΒ!$F$91</f>
        <v>0</v>
      </c>
      <c r="BT34" s="1">
        <f>ΦΕΒ!$F$92</f>
        <v>0</v>
      </c>
      <c r="BU34" s="1">
        <f>ΦΕΒ!$F$93</f>
        <v>0</v>
      </c>
      <c r="BV34" s="1">
        <f>ΦΕΒ!$F$94</f>
        <v>0</v>
      </c>
      <c r="BW34" s="1">
        <f>ΦΕΒ!$F$95</f>
        <v>0</v>
      </c>
      <c r="BX34" s="1">
        <f>ΦΕΒ!$F$96</f>
        <v>0</v>
      </c>
      <c r="BY34" s="1">
        <f>ΦΕΒ!$F$97</f>
        <v>0</v>
      </c>
      <c r="BZ34" s="1">
        <f>ΦΕΒ!$F$98</f>
        <v>0</v>
      </c>
      <c r="CA34" s="1">
        <f>ΦΕΒ!$F$99</f>
        <v>0</v>
      </c>
      <c r="CB34" s="1">
        <f>ΦΕΒ!$F$100</f>
        <v>627667.75</v>
      </c>
      <c r="CC34" s="1">
        <f>ΦΕΒ!$F$101</f>
        <v>627667.75</v>
      </c>
      <c r="CD34" s="1">
        <f>ΦΕΒ!$F$109</f>
        <v>2964058.0100000002</v>
      </c>
      <c r="CE34" s="1">
        <f>ΦΕΒ!$F$110</f>
        <v>0</v>
      </c>
      <c r="CF34" s="1">
        <f>ΦΕΒ!$F$111</f>
        <v>95190.95</v>
      </c>
      <c r="CG34" s="1">
        <f>ΦΕΒ!$F$112</f>
        <v>2868867.06</v>
      </c>
      <c r="CH34" s="1">
        <f>ΦΕΒ!$F$113</f>
        <v>0</v>
      </c>
      <c r="CI34" s="1">
        <f>ΦΕΒ!$F$114</f>
        <v>0</v>
      </c>
      <c r="CJ34" s="1">
        <f>ΦΕΒ!$F$115</f>
        <v>0</v>
      </c>
      <c r="CK34" s="1">
        <f>ΦΕΒ!$F$116</f>
        <v>0</v>
      </c>
      <c r="CL34" s="1">
        <f>ΦΕΒ!$F$117</f>
        <v>0</v>
      </c>
      <c r="CM34" s="1">
        <f>ΦΕΒ!$F$118</f>
        <v>0</v>
      </c>
      <c r="CN34" s="1">
        <f>ΦΕΒ!$F$119</f>
        <v>141566.1</v>
      </c>
      <c r="CO34" s="1">
        <f>ΦΕΒ!$F$120</f>
        <v>141566.1</v>
      </c>
      <c r="CP34" s="1">
        <f>ΦΕΒ!$F$121</f>
        <v>0</v>
      </c>
      <c r="CQ34" s="1">
        <f>ΦΕΒ!$F$122</f>
        <v>0</v>
      </c>
      <c r="CR34" s="1">
        <f>ΦΕΒ!$F$123</f>
        <v>0</v>
      </c>
    </row>
    <row r="35" spans="1:96" ht="12.75">
      <c r="A35" t="str">
        <f>ΙΑΝ!$C$6</f>
        <v>ΚΕΝΤΡΟ ΚΟΙΝΩΝΙΚΗΣ ΠΡΟΝΟΙΑΣ ΠΕΡΙΦΕΡΕΙΑΣ ΚΕΝΤΡΙΚΗΣ ΜΑΚΕΔΟΝΙΑΣ</v>
      </c>
      <c r="B35">
        <f>ΙΑΝ!$F$8</f>
        <v>997288259</v>
      </c>
      <c r="C35" t="s">
        <v>165</v>
      </c>
      <c r="D35" s="1">
        <f>ΜΑΡ!$F$18</f>
        <v>0</v>
      </c>
      <c r="E35" s="1">
        <f>ΜΑΡ!$F$19</f>
        <v>0</v>
      </c>
      <c r="F35" s="1">
        <f>ΜΑΡ!$F$20</f>
        <v>0</v>
      </c>
      <c r="G35" s="1">
        <f>ΜΑΡ!$F$21</f>
        <v>0</v>
      </c>
      <c r="H35" s="1">
        <f>ΜΑΡ!$F$22</f>
        <v>373.35</v>
      </c>
      <c r="I35" s="1">
        <f>ΜΑΡ!$F$23</f>
        <v>0</v>
      </c>
      <c r="J35" s="1">
        <f>ΜΑΡ!$F$24</f>
        <v>373.35</v>
      </c>
      <c r="K35" s="1">
        <f>ΜΑΡ!$F$25</f>
        <v>1168293.88</v>
      </c>
      <c r="L35" s="1">
        <f>ΜΑΡ!$F$26</f>
        <v>1005169.8200000001</v>
      </c>
      <c r="M35" s="1">
        <f>ΜΑΡ!$F$27</f>
        <v>0</v>
      </c>
      <c r="N35" s="1">
        <f>ΜΑΡ!$F$28</f>
        <v>0</v>
      </c>
      <c r="O35" s="1">
        <f>ΜΑΡ!$F$29</f>
        <v>0</v>
      </c>
      <c r="P35" s="1">
        <f>ΜΑΡ!$F$30</f>
        <v>0</v>
      </c>
      <c r="Q35" s="1">
        <f>ΜΑΡ!$F$31</f>
        <v>0</v>
      </c>
      <c r="R35" s="1">
        <f>ΜΑΡ!$F$32</f>
        <v>2495.97</v>
      </c>
      <c r="S35" s="1">
        <f>ΜΑΡ!$F$33</f>
        <v>0</v>
      </c>
      <c r="T35" s="1">
        <f>ΜΑΡ!$F$34</f>
        <v>0</v>
      </c>
      <c r="U35" s="1">
        <f>ΜΑΡ!$F$35</f>
        <v>32739.739999999998</v>
      </c>
      <c r="V35" s="1">
        <f>ΜΑΡ!$F$36</f>
        <v>21288.21</v>
      </c>
      <c r="W35" s="1">
        <f>ΜΑΡ!$F$37</f>
        <v>0</v>
      </c>
      <c r="X35" s="1">
        <f>ΜΑΡ!$F$38</f>
        <v>0</v>
      </c>
      <c r="Y35" s="1">
        <f>ΜΑΡ!$F$39</f>
        <v>0</v>
      </c>
      <c r="Z35" s="1">
        <f>ΜΑΡ!$F$40</f>
        <v>0</v>
      </c>
      <c r="AA35" s="1">
        <f>ΜΑΡ!$F$41</f>
        <v>0</v>
      </c>
      <c r="AB35" s="1">
        <f>ΜΑΡ!$F$42</f>
        <v>0</v>
      </c>
      <c r="AC35" s="1">
        <f>ΜΑΡ!$F$43</f>
        <v>0</v>
      </c>
      <c r="AD35" s="1">
        <f>ΜΑΡ!$F$44</f>
        <v>0</v>
      </c>
      <c r="AE35" s="1">
        <f>ΜΑΡ!$F$45</f>
        <v>0</v>
      </c>
      <c r="AF35" s="1">
        <f>ΜΑΡ!$F$46</f>
        <v>0</v>
      </c>
      <c r="AG35" s="1">
        <f>ΜΑΡ!$F$47</f>
        <v>0</v>
      </c>
      <c r="AH35" s="1">
        <f>ΜΑΡ!$F$48</f>
        <v>0</v>
      </c>
      <c r="AI35" s="1">
        <f>ΜΑΡ!$F$49</f>
        <v>0</v>
      </c>
      <c r="AJ35" s="1">
        <f>ΜΑΡ!$F$50</f>
        <v>0</v>
      </c>
      <c r="AK35" s="1">
        <f>ΜΑΡ!$F$51</f>
        <v>0</v>
      </c>
      <c r="AL35" s="1">
        <f>ΜΑΡ!$F$52</f>
        <v>0</v>
      </c>
      <c r="AM35" s="1">
        <f>ΜΑΡ!$F$53</f>
        <v>0</v>
      </c>
      <c r="AN35" s="1">
        <f>ΜΑΡ!$F$54</f>
        <v>0</v>
      </c>
      <c r="AO35" s="1">
        <f>ΜΑΡ!$F$55</f>
        <v>0</v>
      </c>
      <c r="AP35" s="1">
        <f>ΜΑΡ!$F$56</f>
        <v>0</v>
      </c>
      <c r="AQ35" s="1">
        <f>ΜΑΡ!$F$57</f>
        <v>0</v>
      </c>
      <c r="AR35" s="1">
        <f>ΜΑΡ!$F$58</f>
        <v>0</v>
      </c>
      <c r="AS35" s="1">
        <f>ΜΑΡ!$F$59</f>
        <v>0</v>
      </c>
      <c r="AT35" s="1">
        <f>ΜΑΡ!$F$60</f>
        <v>0</v>
      </c>
      <c r="AU35" s="1">
        <f>ΜΑΡ!$F$61</f>
        <v>0</v>
      </c>
      <c r="AV35" s="1">
        <f>ΜΑΡ!$F$62</f>
        <v>0</v>
      </c>
      <c r="AW35" s="1">
        <f>ΜΑΡ!$F$63</f>
        <v>0</v>
      </c>
      <c r="AX35" s="1">
        <f>ΜΑΡ!$F$64</f>
        <v>0</v>
      </c>
      <c r="AY35" s="1">
        <f>ΜΑΡ!$F$65</f>
        <v>1201406.97</v>
      </c>
      <c r="AZ35" s="1">
        <f>ΜΑΡ!$F$72</f>
        <v>665583.75</v>
      </c>
      <c r="BA35" s="1">
        <f>ΜΑΡ!$F$73</f>
        <v>76578</v>
      </c>
      <c r="BB35" s="1">
        <f>ΜΑΡ!$F$74</f>
        <v>41760.05</v>
      </c>
      <c r="BC35" s="1">
        <f>ΜΑΡ!$F$75</f>
        <v>4528.92</v>
      </c>
      <c r="BD35" s="1">
        <f>ΜΑΡ!$F$76</f>
        <v>0</v>
      </c>
      <c r="BE35" s="1">
        <f>ΜΑΡ!$F$77</f>
        <v>0</v>
      </c>
      <c r="BF35" s="1">
        <f>ΜΑΡ!$F$78</f>
        <v>4528.92</v>
      </c>
      <c r="BG35" s="1">
        <f>ΜΑΡ!$F$79</f>
        <v>0</v>
      </c>
      <c r="BH35" s="1">
        <f>ΜΑΡ!$F$80</f>
        <v>374040.72</v>
      </c>
      <c r="BI35" s="1">
        <f>ΜΑΡ!$F$81</f>
        <v>107241.78</v>
      </c>
      <c r="BJ35" s="1">
        <f>ΜΑΡ!$F$82</f>
        <v>0</v>
      </c>
      <c r="BK35" s="1">
        <f>ΜΑΡ!$F$83</f>
        <v>21288.21</v>
      </c>
      <c r="BL35" s="1">
        <f>ΜΑΡ!$F$84</f>
        <v>0</v>
      </c>
      <c r="BM35" s="1">
        <f>ΜΑΡ!$F$85</f>
        <v>0</v>
      </c>
      <c r="BN35" s="1">
        <f>ΜΑΡ!$F$86</f>
        <v>0</v>
      </c>
      <c r="BO35" s="1">
        <f>ΜΑΡ!$F$87</f>
        <v>0</v>
      </c>
      <c r="BP35" s="1">
        <f>ΜΑΡ!$F$88</f>
        <v>0</v>
      </c>
      <c r="BQ35" s="1">
        <f>ΜΑΡ!$F$89</f>
        <v>0</v>
      </c>
      <c r="BR35" s="1">
        <f>ΜΑΡ!$F$90</f>
        <v>3654.4700000000003</v>
      </c>
      <c r="BS35" s="1">
        <f>ΜΑΡ!$F$91</f>
        <v>0</v>
      </c>
      <c r="BT35" s="1">
        <f>ΜΑΡ!$F$92</f>
        <v>0</v>
      </c>
      <c r="BU35" s="1">
        <f>ΜΑΡ!$F$93</f>
        <v>0</v>
      </c>
      <c r="BV35" s="1">
        <f>ΜΑΡ!$F$94</f>
        <v>0</v>
      </c>
      <c r="BW35" s="1">
        <f>ΜΑΡ!$F$95</f>
        <v>0</v>
      </c>
      <c r="BX35" s="1">
        <f>ΜΑΡ!$F$96</f>
        <v>0</v>
      </c>
      <c r="BY35" s="1">
        <f>ΜΑΡ!$F$97</f>
        <v>0</v>
      </c>
      <c r="BZ35" s="1">
        <f>ΜΑΡ!$F$98</f>
        <v>0</v>
      </c>
      <c r="CA35" s="1">
        <f>ΜΑΡ!$F$99</f>
        <v>0</v>
      </c>
      <c r="CB35" s="1">
        <f>ΜΑΡ!$F$100</f>
        <v>1064567.15</v>
      </c>
      <c r="CC35" s="1">
        <f>ΜΑΡ!$F$101</f>
        <v>1064567.15</v>
      </c>
      <c r="CD35" s="1">
        <f>ΜΑΡ!$F$109</f>
        <v>2940948.8200000003</v>
      </c>
      <c r="CE35" s="1">
        <f>ΜΑΡ!$F$110</f>
        <v>0</v>
      </c>
      <c r="CF35" s="1">
        <f>ΜΑΡ!$F$111</f>
        <v>95190.95</v>
      </c>
      <c r="CG35" s="1">
        <f>ΜΑΡ!$F$112</f>
        <v>2845757.87</v>
      </c>
      <c r="CH35" s="1">
        <f>ΜΑΡ!$F$113</f>
        <v>0</v>
      </c>
      <c r="CI35" s="1">
        <f>ΜΑΡ!$F$114</f>
        <v>0</v>
      </c>
      <c r="CJ35" s="1">
        <f>ΜΑΡ!$F$115</f>
        <v>0</v>
      </c>
      <c r="CK35" s="1">
        <f>ΜΑΡ!$F$116</f>
        <v>0</v>
      </c>
      <c r="CL35" s="1">
        <f>ΜΑΡ!$F$117</f>
        <v>0</v>
      </c>
      <c r="CM35" s="1">
        <f>ΜΑΡ!$F$118</f>
        <v>0</v>
      </c>
      <c r="CN35" s="1">
        <f>ΜΑΡ!$F$119</f>
        <v>129021.59</v>
      </c>
      <c r="CO35" s="1">
        <f>ΜΑΡ!$F$120</f>
        <v>129021.59</v>
      </c>
      <c r="CP35" s="1">
        <f>ΜΑΡ!$F$121</f>
        <v>0</v>
      </c>
      <c r="CQ35" s="1">
        <f>ΜΑΡ!$F$122</f>
        <v>0</v>
      </c>
      <c r="CR35" s="1">
        <f>ΜΑΡ!$F$123</f>
        <v>0</v>
      </c>
    </row>
    <row r="36" spans="1:96" ht="12.75">
      <c r="A36" t="str">
        <f>ΙΑΝ!$C$6</f>
        <v>ΚΕΝΤΡΟ ΚΟΙΝΩΝΙΚΗΣ ΠΡΟΝΟΙΑΣ ΠΕΡΙΦΕΡΕΙΑΣ ΚΕΝΤΡΙΚΗΣ ΜΑΚΕΔΟΝΙΑΣ</v>
      </c>
      <c r="B36">
        <f>ΙΑΝ!$F$8</f>
        <v>997288259</v>
      </c>
      <c r="C36" t="s">
        <v>166</v>
      </c>
      <c r="D36" s="1">
        <f>ΑΠΡ!$F$18</f>
        <v>0</v>
      </c>
      <c r="E36" s="1">
        <f>ΑΠΡ!$F$19</f>
        <v>0</v>
      </c>
      <c r="F36" s="1">
        <f>ΑΠΡ!$F$20</f>
        <v>0</v>
      </c>
      <c r="G36" s="1">
        <f>ΑΠΡ!$F$21</f>
        <v>0</v>
      </c>
      <c r="H36" s="1">
        <f>ΑΠΡ!$F$22</f>
        <v>373.35</v>
      </c>
      <c r="I36" s="1">
        <f>ΑΠΡ!$F$23</f>
        <v>0</v>
      </c>
      <c r="J36" s="1">
        <f>ΑΠΡ!$F$24</f>
        <v>373.35</v>
      </c>
      <c r="K36" s="1">
        <f>ΑΠΡ!$F$25</f>
        <v>1196989.91</v>
      </c>
      <c r="L36" s="1">
        <f>ΑΠΡ!$F$26</f>
        <v>1005169.8200000001</v>
      </c>
      <c r="M36" s="1">
        <f>ΑΠΡ!$F$27</f>
        <v>0</v>
      </c>
      <c r="N36" s="1">
        <f>ΑΠΡ!$F$28</f>
        <v>0</v>
      </c>
      <c r="O36" s="1">
        <f>ΑΠΡ!$F$29</f>
        <v>0</v>
      </c>
      <c r="P36" s="1">
        <f>ΑΠΡ!$F$30</f>
        <v>0</v>
      </c>
      <c r="Q36" s="1">
        <f>ΑΠΡ!$F$31</f>
        <v>0</v>
      </c>
      <c r="R36" s="1">
        <f>ΑΠΡ!$F$32</f>
        <v>2495.97</v>
      </c>
      <c r="S36" s="1">
        <f>ΑΠΡ!$F$33</f>
        <v>0</v>
      </c>
      <c r="T36" s="1">
        <f>ΑΠΡ!$F$34</f>
        <v>0</v>
      </c>
      <c r="U36" s="1">
        <f>ΑΠΡ!$F$35</f>
        <v>50163.53999999999</v>
      </c>
      <c r="V36" s="1">
        <f>ΑΠΡ!$F$36</f>
        <v>38041.21</v>
      </c>
      <c r="W36" s="1">
        <f>ΑΠΡ!$F$37</f>
        <v>0</v>
      </c>
      <c r="X36" s="1">
        <f>ΑΠΡ!$F$38</f>
        <v>0</v>
      </c>
      <c r="Y36" s="1">
        <f>ΑΠΡ!$F$39</f>
        <v>0</v>
      </c>
      <c r="Z36" s="1">
        <f>ΑΠΡ!$F$40</f>
        <v>0</v>
      </c>
      <c r="AA36" s="1">
        <f>ΑΠΡ!$F$41</f>
        <v>0</v>
      </c>
      <c r="AB36" s="1">
        <f>ΑΠΡ!$F$42</f>
        <v>0</v>
      </c>
      <c r="AC36" s="1">
        <f>ΑΠΡ!$F$43</f>
        <v>0</v>
      </c>
      <c r="AD36" s="1">
        <f>ΑΠΡ!$F$44</f>
        <v>0</v>
      </c>
      <c r="AE36" s="1">
        <f>ΑΠΡ!$F$45</f>
        <v>0</v>
      </c>
      <c r="AF36" s="1">
        <f>ΑΠΡ!$F$46</f>
        <v>0</v>
      </c>
      <c r="AG36" s="1">
        <f>ΑΠΡ!$F$47</f>
        <v>0</v>
      </c>
      <c r="AH36" s="1">
        <f>ΑΠΡ!$F$48</f>
        <v>0</v>
      </c>
      <c r="AI36" s="1">
        <f>ΑΠΡ!$F$49</f>
        <v>0</v>
      </c>
      <c r="AJ36" s="1">
        <f>ΑΠΡ!$F$50</f>
        <v>0</v>
      </c>
      <c r="AK36" s="1">
        <f>ΑΠΡ!$F$51</f>
        <v>0</v>
      </c>
      <c r="AL36" s="1">
        <f>ΑΠΡ!$F$52</f>
        <v>0</v>
      </c>
      <c r="AM36" s="1">
        <f>ΑΠΡ!$F$53</f>
        <v>0</v>
      </c>
      <c r="AN36" s="1">
        <f>ΑΠΡ!$F$54</f>
        <v>0</v>
      </c>
      <c r="AO36" s="1">
        <f>ΑΠΡ!$F$55</f>
        <v>0</v>
      </c>
      <c r="AP36" s="1">
        <f>ΑΠΡ!$F$56</f>
        <v>0</v>
      </c>
      <c r="AQ36" s="1">
        <f>ΑΠΡ!$F$57</f>
        <v>0</v>
      </c>
      <c r="AR36" s="1">
        <f>ΑΠΡ!$F$58</f>
        <v>0</v>
      </c>
      <c r="AS36" s="1">
        <f>ΑΠΡ!$F$59</f>
        <v>0</v>
      </c>
      <c r="AT36" s="1">
        <f>ΑΠΡ!$F$60</f>
        <v>0</v>
      </c>
      <c r="AU36" s="1">
        <f>ΑΠΡ!$F$61</f>
        <v>0</v>
      </c>
      <c r="AV36" s="1">
        <f>ΑΠΡ!$F$62</f>
        <v>0</v>
      </c>
      <c r="AW36" s="1">
        <f>ΑΠΡ!$F$63</f>
        <v>0</v>
      </c>
      <c r="AX36" s="1">
        <f>ΑΠΡ!$F$64</f>
        <v>0</v>
      </c>
      <c r="AY36" s="1">
        <f>ΑΠΡ!$F$65</f>
        <v>1247526.8</v>
      </c>
      <c r="AZ36" s="1">
        <f>ΑΠΡ!$F$72</f>
        <v>849828.31</v>
      </c>
      <c r="BA36" s="1">
        <f>ΑΠΡ!$F$73</f>
        <v>114673.18</v>
      </c>
      <c r="BB36" s="1">
        <f>ΑΠΡ!$F$74</f>
        <v>79298.62</v>
      </c>
      <c r="BC36" s="1">
        <f>ΑΠΡ!$F$75</f>
        <v>4528.92</v>
      </c>
      <c r="BD36" s="1">
        <f>ΑΠΡ!$F$76</f>
        <v>0</v>
      </c>
      <c r="BE36" s="1">
        <f>ΑΠΡ!$F$77</f>
        <v>0</v>
      </c>
      <c r="BF36" s="1">
        <f>ΑΠΡ!$F$78</f>
        <v>4528.92</v>
      </c>
      <c r="BG36" s="1">
        <f>ΑΠΡ!$F$79</f>
        <v>0</v>
      </c>
      <c r="BH36" s="1">
        <f>ΑΠΡ!$F$80</f>
        <v>528726.07</v>
      </c>
      <c r="BI36" s="1">
        <f>ΑΠΡ!$F$81</f>
        <v>144591.36</v>
      </c>
      <c r="BJ36" s="1">
        <f>ΑΠΡ!$F$82</f>
        <v>0</v>
      </c>
      <c r="BK36" s="1">
        <f>ΑΠΡ!$F$83</f>
        <v>38041.21</v>
      </c>
      <c r="BL36" s="1">
        <f>ΑΠΡ!$F$84</f>
        <v>0</v>
      </c>
      <c r="BM36" s="1">
        <f>ΑΠΡ!$F$85</f>
        <v>0</v>
      </c>
      <c r="BN36" s="1">
        <f>ΑΠΡ!$F$86</f>
        <v>0</v>
      </c>
      <c r="BO36" s="1">
        <f>ΑΠΡ!$F$87</f>
        <v>0</v>
      </c>
      <c r="BP36" s="1">
        <f>ΑΠΡ!$F$88</f>
        <v>0</v>
      </c>
      <c r="BQ36" s="1">
        <f>ΑΠΡ!$F$89</f>
        <v>0</v>
      </c>
      <c r="BR36" s="1">
        <f>ΑΠΡ!$F$90</f>
        <v>4016.8100000000004</v>
      </c>
      <c r="BS36" s="1">
        <f>ΑΠΡ!$F$91</f>
        <v>0</v>
      </c>
      <c r="BT36" s="1">
        <f>ΑΠΡ!$F$92</f>
        <v>0</v>
      </c>
      <c r="BU36" s="1">
        <f>ΑΠΡ!$F$93</f>
        <v>0</v>
      </c>
      <c r="BV36" s="1">
        <f>ΑΠΡ!$F$94</f>
        <v>0</v>
      </c>
      <c r="BW36" s="1">
        <f>ΑΠΡ!$F$95</f>
        <v>0</v>
      </c>
      <c r="BX36" s="1">
        <f>ΑΠΡ!$F$96</f>
        <v>0</v>
      </c>
      <c r="BY36" s="1">
        <f>ΑΠΡ!$F$97</f>
        <v>0</v>
      </c>
      <c r="BZ36" s="1">
        <f>ΑΠΡ!$F$98</f>
        <v>0</v>
      </c>
      <c r="CA36" s="1">
        <f>ΑΠΡ!$F$99</f>
        <v>0</v>
      </c>
      <c r="CB36" s="1">
        <f>ΑΠΡ!$F$100</f>
        <v>1420612.4</v>
      </c>
      <c r="CC36" s="1">
        <f>ΑΠΡ!$F$101</f>
        <v>1420612.4</v>
      </c>
      <c r="CD36" s="1">
        <f>ΑΠΡ!$F$109</f>
        <v>2631023</v>
      </c>
      <c r="CE36" s="1">
        <f>ΑΠΡ!$F$110</f>
        <v>0</v>
      </c>
      <c r="CF36" s="1">
        <f>ΑΠΡ!$F$111</f>
        <v>95190.95</v>
      </c>
      <c r="CG36" s="1">
        <f>ΑΠΡ!$F$112</f>
        <v>2535832.05</v>
      </c>
      <c r="CH36" s="1">
        <f>ΑΠΡ!$F$113</f>
        <v>0</v>
      </c>
      <c r="CI36" s="1">
        <f>ΑΠΡ!$F$114</f>
        <v>0</v>
      </c>
      <c r="CJ36" s="1">
        <f>ΑΠΡ!$F$115</f>
        <v>0</v>
      </c>
      <c r="CK36" s="1">
        <f>ΑΠΡ!$F$116</f>
        <v>0</v>
      </c>
      <c r="CL36" s="1">
        <f>ΑΠΡ!$F$117</f>
        <v>0</v>
      </c>
      <c r="CM36" s="1">
        <f>ΑΠΡ!$F$118</f>
        <v>0</v>
      </c>
      <c r="CN36" s="1">
        <f>ΑΠΡ!$F$119</f>
        <v>228479.71</v>
      </c>
      <c r="CO36" s="1">
        <f>ΑΠΡ!$F$120</f>
        <v>228479.71</v>
      </c>
      <c r="CP36" s="1">
        <f>ΑΠΡ!$F$121</f>
        <v>0</v>
      </c>
      <c r="CQ36" s="1">
        <f>ΑΠΡ!$F$122</f>
        <v>0</v>
      </c>
      <c r="CR36" s="1">
        <f>ΑΠΡ!$F$123</f>
        <v>0</v>
      </c>
    </row>
    <row r="37" spans="1:96" ht="12.75">
      <c r="A37" t="str">
        <f>ΙΑΝ!$C$6</f>
        <v>ΚΕΝΤΡΟ ΚΟΙΝΩΝΙΚΗΣ ΠΡΟΝΟΙΑΣ ΠΕΡΙΦΕΡΕΙΑΣ ΚΕΝΤΡΙΚΗΣ ΜΑΚΕΔΟΝΙΑΣ</v>
      </c>
      <c r="B37">
        <f>ΙΑΝ!$F$8</f>
        <v>997288259</v>
      </c>
      <c r="C37" t="s">
        <v>167</v>
      </c>
      <c r="D37" s="1">
        <f>ΜΑΙ!$F$18</f>
        <v>0</v>
      </c>
      <c r="E37" s="1">
        <f>ΜΑΙ!$F$19</f>
        <v>0</v>
      </c>
      <c r="F37" s="1">
        <f>ΜΑΙ!$F$20</f>
        <v>0</v>
      </c>
      <c r="G37" s="1">
        <f>ΜΑΙ!$F$21</f>
        <v>0</v>
      </c>
      <c r="H37" s="1">
        <f>ΜΑΙ!$F$22</f>
        <v>373.35</v>
      </c>
      <c r="I37" s="1">
        <f>ΜΑΙ!$F$23</f>
        <v>0</v>
      </c>
      <c r="J37" s="1">
        <f>ΜΑΙ!$F$24</f>
        <v>373.35</v>
      </c>
      <c r="K37" s="1">
        <f>ΜΑΙ!$F$25</f>
        <v>1279871.3199999998</v>
      </c>
      <c r="L37" s="1">
        <f>ΜΑΙ!$F$26</f>
        <v>1005169.8200000001</v>
      </c>
      <c r="M37" s="1">
        <f>ΜΑΙ!$F$27</f>
        <v>0</v>
      </c>
      <c r="N37" s="1">
        <f>ΜΑΙ!$F$28</f>
        <v>0</v>
      </c>
      <c r="O37" s="1">
        <f>ΜΑΙ!$F$29</f>
        <v>0</v>
      </c>
      <c r="P37" s="1">
        <f>ΜΑΙ!$F$30</f>
        <v>0</v>
      </c>
      <c r="Q37" s="1">
        <f>ΜΑΙ!$F$31</f>
        <v>0</v>
      </c>
      <c r="R37" s="1">
        <f>ΜΑΙ!$F$32</f>
        <v>2495.97</v>
      </c>
      <c r="S37" s="1">
        <f>ΜΑΙ!$F$33</f>
        <v>0</v>
      </c>
      <c r="T37" s="1">
        <f>ΜΑΙ!$F$34</f>
        <v>0</v>
      </c>
      <c r="U37" s="1">
        <f>ΜΑΙ!$F$35</f>
        <v>69445.37</v>
      </c>
      <c r="V37" s="1">
        <f>ΜΑΙ!$F$36</f>
        <v>47723.04</v>
      </c>
      <c r="W37" s="1">
        <f>ΜΑΙ!$F$37</f>
        <v>0</v>
      </c>
      <c r="X37" s="1">
        <f>ΜΑΙ!$F$38</f>
        <v>0</v>
      </c>
      <c r="Y37" s="1">
        <f>ΜΑΙ!$F$39</f>
        <v>0</v>
      </c>
      <c r="Z37" s="1">
        <f>ΜΑΙ!$F$40</f>
        <v>0</v>
      </c>
      <c r="AA37" s="1">
        <f>ΜΑΙ!$F$41</f>
        <v>0</v>
      </c>
      <c r="AB37" s="1">
        <f>ΜΑΙ!$F$42</f>
        <v>0</v>
      </c>
      <c r="AC37" s="1">
        <f>ΜΑΙ!$F$43</f>
        <v>0</v>
      </c>
      <c r="AD37" s="1">
        <f>ΜΑΙ!$F$44</f>
        <v>0</v>
      </c>
      <c r="AE37" s="1">
        <f>ΜΑΙ!$F$45</f>
        <v>0</v>
      </c>
      <c r="AF37" s="1">
        <f>ΜΑΙ!$F$46</f>
        <v>0</v>
      </c>
      <c r="AG37" s="1">
        <f>ΜΑΙ!$F$47</f>
        <v>0</v>
      </c>
      <c r="AH37" s="1">
        <f>ΜΑΙ!$F$48</f>
        <v>0</v>
      </c>
      <c r="AI37" s="1">
        <f>ΜΑΙ!$F$49</f>
        <v>0</v>
      </c>
      <c r="AJ37" s="1">
        <f>ΜΑΙ!$F$50</f>
        <v>0</v>
      </c>
      <c r="AK37" s="1">
        <f>ΜΑΙ!$F$51</f>
        <v>0</v>
      </c>
      <c r="AL37" s="1">
        <f>ΜΑΙ!$F$52</f>
        <v>0</v>
      </c>
      <c r="AM37" s="1">
        <f>ΜΑΙ!$F$53</f>
        <v>0</v>
      </c>
      <c r="AN37" s="1">
        <f>ΜΑΙ!$F$54</f>
        <v>0</v>
      </c>
      <c r="AO37" s="1">
        <f>ΜΑΙ!$F$55</f>
        <v>0</v>
      </c>
      <c r="AP37" s="1">
        <f>ΜΑΙ!$F$56</f>
        <v>0</v>
      </c>
      <c r="AQ37" s="1">
        <f>ΜΑΙ!$F$57</f>
        <v>0</v>
      </c>
      <c r="AR37" s="1">
        <f>ΜΑΙ!$F$58</f>
        <v>0</v>
      </c>
      <c r="AS37" s="1">
        <f>ΜΑΙ!$F$59</f>
        <v>0</v>
      </c>
      <c r="AT37" s="1">
        <f>ΜΑΙ!$F$60</f>
        <v>0</v>
      </c>
      <c r="AU37" s="1">
        <f>ΜΑΙ!$F$61</f>
        <v>0</v>
      </c>
      <c r="AV37" s="1">
        <f>ΜΑΙ!$F$62</f>
        <v>0</v>
      </c>
      <c r="AW37" s="1">
        <f>ΜΑΙ!$F$63</f>
        <v>0</v>
      </c>
      <c r="AX37" s="1">
        <f>ΜΑΙ!$F$64</f>
        <v>0</v>
      </c>
      <c r="AY37" s="1">
        <f>ΜΑΙ!$F$65</f>
        <v>1349690.04</v>
      </c>
      <c r="AZ37" s="1">
        <f>ΜΑΙ!$F$72</f>
        <v>1157662.3800000001</v>
      </c>
      <c r="BA37" s="1">
        <f>ΜΑΙ!$F$73</f>
        <v>151978.08</v>
      </c>
      <c r="BB37" s="1">
        <f>ΜΑΙ!$F$74</f>
        <v>88532.11</v>
      </c>
      <c r="BC37" s="1">
        <f>ΜΑΙ!$F$75</f>
        <v>7303.5599999999995</v>
      </c>
      <c r="BD37" s="1">
        <f>ΜΑΙ!$F$76</f>
        <v>0</v>
      </c>
      <c r="BE37" s="1">
        <f>ΜΑΙ!$F$77</f>
        <v>0</v>
      </c>
      <c r="BF37" s="1">
        <f>ΜΑΙ!$F$78</f>
        <v>5911.56</v>
      </c>
      <c r="BG37" s="1">
        <f>ΜΑΙ!$F$79</f>
        <v>0</v>
      </c>
      <c r="BH37" s="1">
        <f>ΜΑΙ!$F$80</f>
        <v>747091.46</v>
      </c>
      <c r="BI37" s="1">
        <f>ΜΑΙ!$F$81</f>
        <v>267951.58999999997</v>
      </c>
      <c r="BJ37" s="1">
        <f>ΜΑΙ!$F$82</f>
        <v>0</v>
      </c>
      <c r="BK37" s="1">
        <f>ΜΑΙ!$F$83</f>
        <v>47723.04</v>
      </c>
      <c r="BL37" s="1">
        <f>ΜΑΙ!$F$84</f>
        <v>0</v>
      </c>
      <c r="BM37" s="1">
        <f>ΜΑΙ!$F$85</f>
        <v>0</v>
      </c>
      <c r="BN37" s="1">
        <f>ΜΑΙ!$F$86</f>
        <v>0</v>
      </c>
      <c r="BO37" s="1">
        <f>ΜΑΙ!$F$87</f>
        <v>0</v>
      </c>
      <c r="BP37" s="1">
        <f>ΜΑΙ!$F$88</f>
        <v>0</v>
      </c>
      <c r="BQ37" s="1">
        <f>ΜΑΙ!$F$89</f>
        <v>0</v>
      </c>
      <c r="BR37" s="1">
        <f>ΜΑΙ!$F$90</f>
        <v>8968.48</v>
      </c>
      <c r="BS37" s="1">
        <f>ΜΑΙ!$F$91</f>
        <v>0</v>
      </c>
      <c r="BT37" s="1">
        <f>ΜΑΙ!$F$92</f>
        <v>0</v>
      </c>
      <c r="BU37" s="1">
        <f>ΜΑΙ!$F$93</f>
        <v>0</v>
      </c>
      <c r="BV37" s="1">
        <f>ΜΑΙ!$F$94</f>
        <v>0</v>
      </c>
      <c r="BW37" s="1">
        <f>ΜΑΙ!$F$95</f>
        <v>0</v>
      </c>
      <c r="BX37" s="1">
        <f>ΜΑΙ!$F$96</f>
        <v>0</v>
      </c>
      <c r="BY37" s="1">
        <f>ΜΑΙ!$F$97</f>
        <v>0</v>
      </c>
      <c r="BZ37" s="1">
        <f>ΜΑΙ!$F$98</f>
        <v>0</v>
      </c>
      <c r="CA37" s="1">
        <f>ΜΑΙ!$F$99</f>
        <v>0</v>
      </c>
      <c r="CB37" s="1">
        <f>ΜΑΙ!$F$100</f>
        <v>1961445.36</v>
      </c>
      <c r="CC37" s="1">
        <f>ΜΑΙ!$F$101</f>
        <v>1961445.36</v>
      </c>
      <c r="CD37" s="1">
        <f>ΜΑΙ!$F$109</f>
        <v>2192353.5</v>
      </c>
      <c r="CE37" s="1">
        <f>ΜΑΙ!$F$110</f>
        <v>0</v>
      </c>
      <c r="CF37" s="1">
        <f>ΜΑΙ!$F$111</f>
        <v>95190.95</v>
      </c>
      <c r="CG37" s="1">
        <f>ΜΑΙ!$F$112</f>
        <v>2097162.55</v>
      </c>
      <c r="CH37" s="1">
        <f>ΜΑΙ!$F$113</f>
        <v>0</v>
      </c>
      <c r="CI37" s="1">
        <f>ΜΑΙ!$F$114</f>
        <v>0</v>
      </c>
      <c r="CJ37" s="1">
        <f>ΜΑΙ!$F$115</f>
        <v>0</v>
      </c>
      <c r="CK37" s="1">
        <f>ΜΑΙ!$F$116</f>
        <v>0</v>
      </c>
      <c r="CL37" s="1">
        <f>ΜΑΙ!$F$117</f>
        <v>0</v>
      </c>
      <c r="CM37" s="1">
        <f>ΜΑΙ!$F$118</f>
        <v>0</v>
      </c>
      <c r="CN37" s="1">
        <f>ΜΑΙ!$F$119</f>
        <v>161887.17</v>
      </c>
      <c r="CO37" s="1">
        <f>ΜΑΙ!$F$120</f>
        <v>161887.17</v>
      </c>
      <c r="CP37" s="1">
        <f>ΜΑΙ!$F$121</f>
        <v>0</v>
      </c>
      <c r="CQ37" s="1">
        <f>ΜΑΙ!$F$122</f>
        <v>0</v>
      </c>
      <c r="CR37" s="1">
        <f>ΜΑΙ!$F$123</f>
        <v>0</v>
      </c>
    </row>
    <row r="38" spans="1:96" ht="12.75">
      <c r="A38" t="str">
        <f>ΙΑΝ!$C$6</f>
        <v>ΚΕΝΤΡΟ ΚΟΙΝΩΝΙΚΗΣ ΠΡΟΝΟΙΑΣ ΠΕΡΙΦΕΡΕΙΑΣ ΚΕΝΤΡΙΚΗΣ ΜΑΚΕΔΟΝΙΑΣ</v>
      </c>
      <c r="B38">
        <f>ΙΑΝ!$F$8</f>
        <v>997288259</v>
      </c>
      <c r="C38" t="s">
        <v>168</v>
      </c>
      <c r="D38" s="1">
        <f>ΙΟΥΝ!$F$18</f>
        <v>0</v>
      </c>
      <c r="E38" s="1">
        <f>ΙΟΥΝ!$F$19</f>
        <v>0</v>
      </c>
      <c r="F38" s="1">
        <f>ΙΟΥΝ!$F$20</f>
        <v>0</v>
      </c>
      <c r="G38" s="1">
        <f>ΙΟΥΝ!$F$21</f>
        <v>0</v>
      </c>
      <c r="H38" s="1">
        <f>ΙΟΥΝ!$F$22</f>
        <v>497.8</v>
      </c>
      <c r="I38" s="1">
        <f>ΙΟΥΝ!$F$23</f>
        <v>0</v>
      </c>
      <c r="J38" s="1">
        <f>ΙΟΥΝ!$F$24</f>
        <v>497.8</v>
      </c>
      <c r="K38" s="1">
        <f>ΙΟΥΝ!$F$25</f>
        <v>1331603.4</v>
      </c>
      <c r="L38" s="1">
        <f>ΙΟΥΝ!$F$26</f>
        <v>1005169.8200000001</v>
      </c>
      <c r="M38" s="1">
        <f>ΙΟΥΝ!$F$27</f>
        <v>0</v>
      </c>
      <c r="N38" s="1">
        <f>ΙΟΥΝ!$F$28</f>
        <v>0</v>
      </c>
      <c r="O38" s="1">
        <f>ΙΟΥΝ!$F$29</f>
        <v>0</v>
      </c>
      <c r="P38" s="1">
        <f>ΙΟΥΝ!$F$30</f>
        <v>0</v>
      </c>
      <c r="Q38" s="1">
        <f>ΙΟΥΝ!$F$31</f>
        <v>0</v>
      </c>
      <c r="R38" s="1">
        <f>ΙΟΥΝ!$F$32</f>
        <v>21924</v>
      </c>
      <c r="S38" s="1">
        <f>ΙΟΥΝ!$F$33</f>
        <v>0</v>
      </c>
      <c r="T38" s="1">
        <f>ΙΟΥΝ!$F$34</f>
        <v>0</v>
      </c>
      <c r="U38" s="1">
        <f>ΙΟΥΝ!$F$35</f>
        <v>93013.70999999999</v>
      </c>
      <c r="V38" s="1">
        <f>ΙΟΥΝ!$F$36</f>
        <v>69083.66</v>
      </c>
      <c r="W38" s="1">
        <f>ΙΟΥΝ!$F$37</f>
        <v>0</v>
      </c>
      <c r="X38" s="1">
        <f>ΙΟΥΝ!$F$38</f>
        <v>0</v>
      </c>
      <c r="Y38" s="1">
        <f>ΙΟΥΝ!$F$39</f>
        <v>0</v>
      </c>
      <c r="Z38" s="1">
        <f>ΙΟΥΝ!$F$40</f>
        <v>0</v>
      </c>
      <c r="AA38" s="1">
        <f>ΙΟΥΝ!$F$41</f>
        <v>0</v>
      </c>
      <c r="AB38" s="1">
        <f>ΙΟΥΝ!$F$42</f>
        <v>0</v>
      </c>
      <c r="AC38" s="1">
        <f>ΙΟΥΝ!$F$43</f>
        <v>0</v>
      </c>
      <c r="AD38" s="1">
        <f>ΙΟΥΝ!$F$44</f>
        <v>0</v>
      </c>
      <c r="AE38" s="1">
        <f>ΙΟΥΝ!$F$45</f>
        <v>0</v>
      </c>
      <c r="AF38" s="1">
        <f>ΙΟΥΝ!$F$46</f>
        <v>0</v>
      </c>
      <c r="AG38" s="1">
        <f>ΙΟΥΝ!$F$47</f>
        <v>0</v>
      </c>
      <c r="AH38" s="1">
        <f>ΙΟΥΝ!$F$48</f>
        <v>0</v>
      </c>
      <c r="AI38" s="1">
        <f>ΙΟΥΝ!$F$49</f>
        <v>0</v>
      </c>
      <c r="AJ38" s="1">
        <f>ΙΟΥΝ!$F$50</f>
        <v>0</v>
      </c>
      <c r="AK38" s="1">
        <f>ΙΟΥΝ!$F$51</f>
        <v>0</v>
      </c>
      <c r="AL38" s="1">
        <f>ΙΟΥΝ!$F$52</f>
        <v>0</v>
      </c>
      <c r="AM38" s="1">
        <f>ΙΟΥΝ!$F$53</f>
        <v>0</v>
      </c>
      <c r="AN38" s="1">
        <f>ΙΟΥΝ!$F$54</f>
        <v>0</v>
      </c>
      <c r="AO38" s="1">
        <f>ΙΟΥΝ!$F$55</f>
        <v>0</v>
      </c>
      <c r="AP38" s="1">
        <f>ΙΟΥΝ!$F$56</f>
        <v>0</v>
      </c>
      <c r="AQ38" s="1">
        <f>ΙΟΥΝ!$F$57</f>
        <v>0</v>
      </c>
      <c r="AR38" s="1">
        <f>ΙΟΥΝ!$F$58</f>
        <v>0</v>
      </c>
      <c r="AS38" s="1">
        <f>ΙΟΥΝ!$F$59</f>
        <v>96493</v>
      </c>
      <c r="AT38" s="1">
        <f>ΙΟΥΝ!$F$60</f>
        <v>0</v>
      </c>
      <c r="AU38" s="1">
        <f>ΙΟΥΝ!$F$61</f>
        <v>96493</v>
      </c>
      <c r="AV38" s="1">
        <f>ΙΟΥΝ!$F$62</f>
        <v>0</v>
      </c>
      <c r="AW38" s="1">
        <f>ΙΟΥΝ!$F$63</f>
        <v>0</v>
      </c>
      <c r="AX38" s="1">
        <f>ΙΟΥΝ!$F$64</f>
        <v>0</v>
      </c>
      <c r="AY38" s="1">
        <f>ΙΟΥΝ!$F$65</f>
        <v>1521607.91</v>
      </c>
      <c r="AZ38" s="1">
        <f>ΙΟΥΝ!$F$72</f>
        <v>1374439.8</v>
      </c>
      <c r="BA38" s="1">
        <f>ΙΟΥΝ!$F$73</f>
        <v>192583.5</v>
      </c>
      <c r="BB38" s="1">
        <f>ΙΟΥΝ!$F$74</f>
        <v>116831.74</v>
      </c>
      <c r="BC38" s="1">
        <f>ΙΟΥΝ!$F$75</f>
        <v>7303.5599999999995</v>
      </c>
      <c r="BD38" s="1">
        <f>ΙΟΥΝ!$F$76</f>
        <v>0</v>
      </c>
      <c r="BE38" s="1">
        <f>ΙΟΥΝ!$F$77</f>
        <v>0</v>
      </c>
      <c r="BF38" s="1">
        <f>ΙΟΥΝ!$F$78</f>
        <v>5911.56</v>
      </c>
      <c r="BG38" s="1">
        <f>ΙΟΥΝ!$F$79</f>
        <v>0</v>
      </c>
      <c r="BH38" s="1">
        <f>ΙΟΥΝ!$F$80</f>
        <v>837626.12</v>
      </c>
      <c r="BI38" s="1">
        <f>ΙΟΥΝ!$F$81</f>
        <v>274826.43</v>
      </c>
      <c r="BJ38" s="1">
        <f>ΙΟΥΝ!$F$82</f>
        <v>0</v>
      </c>
      <c r="BK38" s="1">
        <f>ΙΟΥΝ!$F$83</f>
        <v>69083.66</v>
      </c>
      <c r="BL38" s="1">
        <f>ΙΟΥΝ!$F$84</f>
        <v>0</v>
      </c>
      <c r="BM38" s="1">
        <f>ΙΟΥΝ!$F$85</f>
        <v>0</v>
      </c>
      <c r="BN38" s="1">
        <f>ΙΟΥΝ!$F$86</f>
        <v>0</v>
      </c>
      <c r="BO38" s="1">
        <f>ΙΟΥΝ!$F$87</f>
        <v>0</v>
      </c>
      <c r="BP38" s="1">
        <f>ΙΟΥΝ!$F$88</f>
        <v>0</v>
      </c>
      <c r="BQ38" s="1">
        <f>ΙΟΥΝ!$F$89</f>
        <v>0</v>
      </c>
      <c r="BR38" s="1">
        <f>ΙΟΥΝ!$F$90</f>
        <v>11980.07</v>
      </c>
      <c r="BS38" s="1">
        <f>ΙΟΥΝ!$F$91</f>
        <v>0</v>
      </c>
      <c r="BT38" s="1">
        <f>ΙΟΥΝ!$F$92</f>
        <v>0</v>
      </c>
      <c r="BU38" s="1">
        <f>ΙΟΥΝ!$F$93</f>
        <v>0</v>
      </c>
      <c r="BV38" s="1">
        <f>ΙΟΥΝ!$F$94</f>
        <v>0</v>
      </c>
      <c r="BW38" s="1">
        <f>ΙΟΥΝ!$F$95</f>
        <v>0</v>
      </c>
      <c r="BX38" s="1">
        <f>ΙΟΥΝ!$F$96</f>
        <v>0</v>
      </c>
      <c r="BY38" s="1">
        <f>ΙΟΥΝ!$F$97</f>
        <v>0</v>
      </c>
      <c r="BZ38" s="1">
        <f>ΙΟΥΝ!$F$98</f>
        <v>0</v>
      </c>
      <c r="CA38" s="1">
        <f>ΙΟΥΝ!$F$99</f>
        <v>0</v>
      </c>
      <c r="CB38" s="1">
        <f>ΙΟΥΝ!$F$100</f>
        <v>2293129.65</v>
      </c>
      <c r="CC38" s="1">
        <f>ΙΟΥΝ!$F$101</f>
        <v>2293129.65</v>
      </c>
      <c r="CD38" s="1">
        <f>ΙΟΥΝ!$F$109</f>
        <v>2032586.94</v>
      </c>
      <c r="CE38" s="1">
        <f>ΙΟΥΝ!$F$110</f>
        <v>0</v>
      </c>
      <c r="CF38" s="1">
        <f>ΙΟΥΝ!$F$111</f>
        <v>1098361.41</v>
      </c>
      <c r="CG38" s="1">
        <f>ΙΟΥΝ!$F$112</f>
        <v>934225.53</v>
      </c>
      <c r="CH38" s="1">
        <f>ΙΟΥΝ!$F$113</f>
        <v>0</v>
      </c>
      <c r="CI38" s="1">
        <f>ΙΟΥΝ!$F$114</f>
        <v>0</v>
      </c>
      <c r="CJ38" s="1">
        <f>ΙΟΥΝ!$F$115</f>
        <v>0</v>
      </c>
      <c r="CK38" s="1">
        <f>ΙΟΥΝ!$F$116</f>
        <v>0</v>
      </c>
      <c r="CL38" s="1">
        <f>ΙΟΥΝ!$F$117</f>
        <v>0</v>
      </c>
      <c r="CM38" s="1">
        <f>ΙΟΥΝ!$F$118</f>
        <v>0</v>
      </c>
      <c r="CN38" s="1">
        <f>ΙΟΥΝ!$F$119</f>
        <v>245724.93</v>
      </c>
      <c r="CO38" s="1">
        <f>ΙΟΥΝ!$F$120</f>
        <v>245724.93</v>
      </c>
      <c r="CP38" s="1">
        <f>ΙΟΥΝ!$F$121</f>
        <v>0</v>
      </c>
      <c r="CQ38" s="1">
        <f>ΙΟΥΝ!$F$122</f>
        <v>0</v>
      </c>
      <c r="CR38" s="1">
        <f>ΙΟΥΝ!$F$123</f>
        <v>0</v>
      </c>
    </row>
    <row r="39" spans="1:96" ht="12.75">
      <c r="A39" t="str">
        <f>ΙΑΝ!$C$6</f>
        <v>ΚΕΝΤΡΟ ΚΟΙΝΩΝΙΚΗΣ ΠΡΟΝΟΙΑΣ ΠΕΡΙΦΕΡΕΙΑΣ ΚΕΝΤΡΙΚΗΣ ΜΑΚΕΔΟΝΙΑΣ</v>
      </c>
      <c r="B39">
        <f>ΙΑΝ!$F$8</f>
        <v>997288259</v>
      </c>
      <c r="C39" t="s">
        <v>169</v>
      </c>
      <c r="D39" s="1">
        <f>ΙΟΥΛ!$F$18</f>
        <v>0</v>
      </c>
      <c r="E39" s="1">
        <f>ΙΟΥΛ!$F$19</f>
        <v>0</v>
      </c>
      <c r="F39" s="1">
        <f>ΙΟΥΛ!$F$20</f>
        <v>0</v>
      </c>
      <c r="G39" s="1">
        <f>ΙΟΥΛ!$F$21</f>
        <v>0</v>
      </c>
      <c r="H39" s="1">
        <f>ΙΟΥΛ!$F$22</f>
        <v>746.7</v>
      </c>
      <c r="I39" s="1">
        <f>ΙΟΥΛ!$F$23</f>
        <v>0</v>
      </c>
      <c r="J39" s="1">
        <f>ΙΟΥΛ!$F$24</f>
        <v>746.7</v>
      </c>
      <c r="K39" s="1">
        <f>ΙΟΥΛ!$F$25</f>
        <v>1377394.41</v>
      </c>
      <c r="L39" s="1">
        <f>ΙΟΥΛ!$F$26</f>
        <v>1005169.8200000001</v>
      </c>
      <c r="M39" s="1">
        <f>ΙΟΥΛ!$F$27</f>
        <v>0</v>
      </c>
      <c r="N39" s="1">
        <f>ΙΟΥΛ!$F$28</f>
        <v>0</v>
      </c>
      <c r="O39" s="1">
        <f>ΙΟΥΛ!$F$29</f>
        <v>0</v>
      </c>
      <c r="P39" s="1">
        <f>ΙΟΥΛ!$F$30</f>
        <v>0</v>
      </c>
      <c r="Q39" s="1">
        <f>ΙΟΥΛ!$F$31</f>
        <v>0</v>
      </c>
      <c r="R39" s="1">
        <f>ΙΟΥΛ!$F$32</f>
        <v>21924</v>
      </c>
      <c r="S39" s="1">
        <f>ΙΟΥΛ!$F$33</f>
        <v>0</v>
      </c>
      <c r="T39" s="1">
        <f>ΙΟΥΛ!$F$34</f>
        <v>0</v>
      </c>
      <c r="U39" s="1">
        <f>ΙΟΥΛ!$F$35</f>
        <v>104949.75</v>
      </c>
      <c r="V39" s="1">
        <f>ΙΟΥΛ!$F$36</f>
        <v>78058.14</v>
      </c>
      <c r="W39" s="1">
        <f>ΙΟΥΛ!$F$37</f>
        <v>0</v>
      </c>
      <c r="X39" s="1">
        <f>ΙΟΥΛ!$F$38</f>
        <v>0</v>
      </c>
      <c r="Y39" s="1">
        <f>ΙΟΥΛ!$F$39</f>
        <v>0</v>
      </c>
      <c r="Z39" s="1">
        <f>ΙΟΥΛ!$F$40</f>
        <v>0</v>
      </c>
      <c r="AA39" s="1">
        <f>ΙΟΥΛ!$F$41</f>
        <v>0</v>
      </c>
      <c r="AB39" s="1">
        <f>ΙΟΥΛ!$F$42</f>
        <v>0</v>
      </c>
      <c r="AC39" s="1">
        <f>ΙΟΥΛ!$F$43</f>
        <v>0</v>
      </c>
      <c r="AD39" s="1">
        <f>ΙΟΥΛ!$F$44</f>
        <v>0</v>
      </c>
      <c r="AE39" s="1">
        <f>ΙΟΥΛ!$F$45</f>
        <v>0</v>
      </c>
      <c r="AF39" s="1">
        <f>ΙΟΥΛ!$F$46</f>
        <v>0</v>
      </c>
      <c r="AG39" s="1">
        <f>ΙΟΥΛ!$F$47</f>
        <v>0</v>
      </c>
      <c r="AH39" s="1">
        <f>ΙΟΥΛ!$F$48</f>
        <v>0</v>
      </c>
      <c r="AI39" s="1">
        <f>ΙΟΥΛ!$F$49</f>
        <v>0</v>
      </c>
      <c r="AJ39" s="1">
        <f>ΙΟΥΛ!$F$50</f>
        <v>0</v>
      </c>
      <c r="AK39" s="1">
        <f>ΙΟΥΛ!$F$51</f>
        <v>0</v>
      </c>
      <c r="AL39" s="1">
        <f>ΙΟΥΛ!$F$52</f>
        <v>0</v>
      </c>
      <c r="AM39" s="1">
        <f>ΙΟΥΛ!$F$53</f>
        <v>0</v>
      </c>
      <c r="AN39" s="1">
        <f>ΙΟΥΛ!$F$54</f>
        <v>0</v>
      </c>
      <c r="AO39" s="1">
        <f>ΙΟΥΛ!$F$55</f>
        <v>0</v>
      </c>
      <c r="AP39" s="1">
        <f>ΙΟΥΛ!$F$56</f>
        <v>0</v>
      </c>
      <c r="AQ39" s="1">
        <f>ΙΟΥΛ!$F$57</f>
        <v>0</v>
      </c>
      <c r="AR39" s="1">
        <f>ΙΟΥΛ!$F$58</f>
        <v>0</v>
      </c>
      <c r="AS39" s="1">
        <f>ΙΟΥΛ!$F$59</f>
        <v>96493</v>
      </c>
      <c r="AT39" s="1">
        <f>ΙΟΥΛ!$F$60</f>
        <v>0</v>
      </c>
      <c r="AU39" s="1">
        <f>ΙΟΥΛ!$F$61</f>
        <v>96493</v>
      </c>
      <c r="AV39" s="1">
        <f>ΙΟΥΛ!$F$62</f>
        <v>0</v>
      </c>
      <c r="AW39" s="1">
        <f>ΙΟΥΛ!$F$63</f>
        <v>0</v>
      </c>
      <c r="AX39" s="1">
        <f>ΙΟΥΛ!$F$64</f>
        <v>0</v>
      </c>
      <c r="AY39" s="1">
        <f>ΙΟΥΛ!$F$65</f>
        <v>1579583.8599999999</v>
      </c>
      <c r="AZ39" s="1">
        <f>ΙΟΥΛ!$F$72</f>
        <v>1601073.73</v>
      </c>
      <c r="BA39" s="1">
        <f>ΙΟΥΛ!$F$73</f>
        <v>232483.21</v>
      </c>
      <c r="BB39" s="1">
        <f>ΙΟΥΛ!$F$74</f>
        <v>138927.65</v>
      </c>
      <c r="BC39" s="1">
        <f>ΙΟΥΛ!$F$75</f>
        <v>9584.36</v>
      </c>
      <c r="BD39" s="1">
        <f>ΙΟΥΛ!$F$76</f>
        <v>0</v>
      </c>
      <c r="BE39" s="1">
        <f>ΙΟΥΛ!$F$77</f>
        <v>0</v>
      </c>
      <c r="BF39" s="1">
        <f>ΙΟΥΛ!$F$78</f>
        <v>6495.360000000001</v>
      </c>
      <c r="BG39" s="1">
        <f>ΙΟΥΛ!$F$79</f>
        <v>0</v>
      </c>
      <c r="BH39" s="1">
        <f>ΙΟΥΛ!$F$80</f>
        <v>969036.69</v>
      </c>
      <c r="BI39" s="1">
        <f>ΙΟΥΛ!$F$81</f>
        <v>280398.12</v>
      </c>
      <c r="BJ39" s="1">
        <f>ΙΟΥΛ!$F$82</f>
        <v>0</v>
      </c>
      <c r="BK39" s="1">
        <f>ΙΟΥΛ!$F$83</f>
        <v>78058.14</v>
      </c>
      <c r="BL39" s="1">
        <f>ΙΟΥΛ!$F$84</f>
        <v>0</v>
      </c>
      <c r="BM39" s="1">
        <f>ΙΟΥΛ!$F$85</f>
        <v>0</v>
      </c>
      <c r="BN39" s="1">
        <f>ΙΟΥΛ!$F$86</f>
        <v>0</v>
      </c>
      <c r="BO39" s="1">
        <f>ΙΟΥΛ!$F$87</f>
        <v>0</v>
      </c>
      <c r="BP39" s="1">
        <f>ΙΟΥΛ!$F$88</f>
        <v>0</v>
      </c>
      <c r="BQ39" s="1">
        <f>ΙΟΥΛ!$F$89</f>
        <v>0</v>
      </c>
      <c r="BR39" s="1">
        <f>ΙΟΥΛ!$F$90</f>
        <v>12910.06</v>
      </c>
      <c r="BS39" s="1">
        <f>ΙΟΥΛ!$F$91</f>
        <v>96493</v>
      </c>
      <c r="BT39" s="1">
        <f>ΙΟΥΛ!$F$92</f>
        <v>0</v>
      </c>
      <c r="BU39" s="1">
        <f>ΙΟΥΛ!$F$93</f>
        <v>96493</v>
      </c>
      <c r="BV39" s="1">
        <f>ΙΟΥΛ!$F$94</f>
        <v>0</v>
      </c>
      <c r="BW39" s="1">
        <f>ΙΟΥΛ!$F$95</f>
        <v>0</v>
      </c>
      <c r="BX39" s="1">
        <f>ΙΟΥΛ!$F$96</f>
        <v>0</v>
      </c>
      <c r="BY39" s="1">
        <f>ΙΟΥΛ!$F$97</f>
        <v>0</v>
      </c>
      <c r="BZ39" s="1">
        <f>ΙΟΥΛ!$F$98</f>
        <v>0</v>
      </c>
      <c r="CA39" s="1">
        <f>ΙΟΥΛ!$F$99</f>
        <v>0</v>
      </c>
      <c r="CB39" s="1">
        <f>ΙΟΥΛ!$F$100</f>
        <v>2757571.62</v>
      </c>
      <c r="CC39" s="1">
        <f>ΙΟΥΛ!$F$101</f>
        <v>2757571.62</v>
      </c>
      <c r="CD39" s="1">
        <f>ΙΟΥΛ!$F$109</f>
        <v>1626121</v>
      </c>
      <c r="CE39" s="1">
        <f>ΙΟΥΛ!$F$110</f>
        <v>0</v>
      </c>
      <c r="CF39" s="1">
        <f>ΙΟΥΛ!$F$111</f>
        <v>1095090.1</v>
      </c>
      <c r="CG39" s="1">
        <f>ΙΟΥΛ!$F$112</f>
        <v>531030.9</v>
      </c>
      <c r="CH39" s="1">
        <f>ΙΟΥΛ!$F$113</f>
        <v>0</v>
      </c>
      <c r="CI39" s="1">
        <f>ΙΟΥΛ!$F$114</f>
        <v>0</v>
      </c>
      <c r="CJ39" s="1">
        <f>ΙΟΥΛ!$F$115</f>
        <v>0</v>
      </c>
      <c r="CK39" s="1">
        <f>ΙΟΥΛ!$F$116</f>
        <v>0</v>
      </c>
      <c r="CL39" s="1">
        <f>ΙΟΥΛ!$F$117</f>
        <v>0</v>
      </c>
      <c r="CM39" s="1">
        <f>ΙΟΥΛ!$F$118</f>
        <v>0</v>
      </c>
      <c r="CN39" s="1">
        <f>ΙΟΥΛ!$F$119</f>
        <v>294907.69</v>
      </c>
      <c r="CO39" s="1">
        <f>ΙΟΥΛ!$F$120</f>
        <v>294907.69</v>
      </c>
      <c r="CP39" s="1">
        <f>ΙΟΥΛ!$F$121</f>
        <v>0</v>
      </c>
      <c r="CQ39" s="1">
        <f>ΙΟΥΛ!$F$122</f>
        <v>0</v>
      </c>
      <c r="CR39" s="1">
        <f>ΙΟΥΛ!$F$123</f>
        <v>0</v>
      </c>
    </row>
    <row r="40" spans="1:96" ht="12.75">
      <c r="A40" t="str">
        <f>ΙΑΝ!$C$6</f>
        <v>ΚΕΝΤΡΟ ΚΟΙΝΩΝΙΚΗΣ ΠΡΟΝΟΙΑΣ ΠΕΡΙΦΕΡΕΙΑΣ ΚΕΝΤΡΙΚΗΣ ΜΑΚΕΔΟΝΙΑΣ</v>
      </c>
      <c r="B40">
        <f>ΙΑΝ!$F$8</f>
        <v>997288259</v>
      </c>
      <c r="C40" t="s">
        <v>157</v>
      </c>
      <c r="D40" s="1">
        <f>ΑΥΓ!$F$18</f>
        <v>0</v>
      </c>
      <c r="E40" s="1">
        <f>ΑΥΓ!$F$19</f>
        <v>0</v>
      </c>
      <c r="F40" s="1">
        <f>ΑΥΓ!$F$20</f>
        <v>0</v>
      </c>
      <c r="G40" s="1">
        <f>ΑΥΓ!$F$21</f>
        <v>0</v>
      </c>
      <c r="H40" s="1">
        <f>ΑΥΓ!$F$22</f>
        <v>871.1500000000001</v>
      </c>
      <c r="I40" s="1">
        <f>ΑΥΓ!$F$23</f>
        <v>0</v>
      </c>
      <c r="J40" s="1">
        <f>ΑΥΓ!$F$24</f>
        <v>871.1500000000001</v>
      </c>
      <c r="K40" s="1">
        <f>ΑΥΓ!$F$25</f>
        <v>1416617</v>
      </c>
      <c r="L40" s="1">
        <f>ΑΥΓ!$F$26</f>
        <v>1005169.8200000001</v>
      </c>
      <c r="M40" s="1">
        <f>ΑΥΓ!$F$27</f>
        <v>0</v>
      </c>
      <c r="N40" s="1">
        <f>ΑΥΓ!$F$28</f>
        <v>0</v>
      </c>
      <c r="O40" s="1">
        <f>ΑΥΓ!$F$29</f>
        <v>0</v>
      </c>
      <c r="P40" s="1">
        <f>ΑΥΓ!$F$30</f>
        <v>0</v>
      </c>
      <c r="Q40" s="1">
        <f>ΑΥΓ!$F$31</f>
        <v>0</v>
      </c>
      <c r="R40" s="1">
        <f>ΑΥΓ!$F$32</f>
        <v>21924</v>
      </c>
      <c r="S40" s="1">
        <f>ΑΥΓ!$F$33</f>
        <v>0</v>
      </c>
      <c r="T40" s="1">
        <f>ΑΥΓ!$F$34</f>
        <v>0</v>
      </c>
      <c r="U40" s="1">
        <f>ΑΥΓ!$F$35</f>
        <v>118270.63</v>
      </c>
      <c r="V40" s="1">
        <f>ΑΥΓ!$F$36</f>
        <v>91379.02</v>
      </c>
      <c r="W40" s="1">
        <f>ΑΥΓ!$F$37</f>
        <v>0</v>
      </c>
      <c r="X40" s="1">
        <f>ΑΥΓ!$F$38</f>
        <v>0</v>
      </c>
      <c r="Y40" s="1">
        <f>ΑΥΓ!$F$39</f>
        <v>0</v>
      </c>
      <c r="Z40" s="1">
        <f>ΑΥΓ!$F$40</f>
        <v>0</v>
      </c>
      <c r="AA40" s="1">
        <f>ΑΥΓ!$F$41</f>
        <v>0</v>
      </c>
      <c r="AB40" s="1">
        <f>ΑΥΓ!$F$42</f>
        <v>0</v>
      </c>
      <c r="AC40" s="1">
        <f>ΑΥΓ!$F$43</f>
        <v>0</v>
      </c>
      <c r="AD40" s="1">
        <f>ΑΥΓ!$F$44</f>
        <v>0</v>
      </c>
      <c r="AE40" s="1">
        <f>ΑΥΓ!$F$45</f>
        <v>0</v>
      </c>
      <c r="AF40" s="1">
        <f>ΑΥΓ!$F$46</f>
        <v>0</v>
      </c>
      <c r="AG40" s="1">
        <f>ΑΥΓ!$F$47</f>
        <v>0</v>
      </c>
      <c r="AH40" s="1">
        <f>ΑΥΓ!$F$48</f>
        <v>0</v>
      </c>
      <c r="AI40" s="1">
        <f>ΑΥΓ!$F$49</f>
        <v>0</v>
      </c>
      <c r="AJ40" s="1">
        <f>ΑΥΓ!$F$50</f>
        <v>0</v>
      </c>
      <c r="AK40" s="1">
        <f>ΑΥΓ!$F$51</f>
        <v>0</v>
      </c>
      <c r="AL40" s="1">
        <f>ΑΥΓ!$F$52</f>
        <v>0</v>
      </c>
      <c r="AM40" s="1">
        <f>ΑΥΓ!$F$53</f>
        <v>0</v>
      </c>
      <c r="AN40" s="1">
        <f>ΑΥΓ!$F$54</f>
        <v>0</v>
      </c>
      <c r="AO40" s="1">
        <f>ΑΥΓ!$F$55</f>
        <v>0</v>
      </c>
      <c r="AP40" s="1">
        <f>ΑΥΓ!$F$56</f>
        <v>0</v>
      </c>
      <c r="AQ40" s="1">
        <f>ΑΥΓ!$F$57</f>
        <v>0</v>
      </c>
      <c r="AR40" s="1">
        <f>ΑΥΓ!$F$58</f>
        <v>0</v>
      </c>
      <c r="AS40" s="1">
        <f>ΑΥΓ!$F$59</f>
        <v>96493</v>
      </c>
      <c r="AT40" s="1">
        <f>ΑΥΓ!$F$60</f>
        <v>0</v>
      </c>
      <c r="AU40" s="1">
        <f>ΑΥΓ!$F$61</f>
        <v>96493</v>
      </c>
      <c r="AV40" s="1">
        <f>ΑΥΓ!$F$62</f>
        <v>0</v>
      </c>
      <c r="AW40" s="1">
        <f>ΑΥΓ!$F$63</f>
        <v>0</v>
      </c>
      <c r="AX40" s="1">
        <f>ΑΥΓ!$F$64</f>
        <v>0</v>
      </c>
      <c r="AY40" s="1">
        <f>ΑΥΓ!$F$65</f>
        <v>1632251.7799999998</v>
      </c>
      <c r="AZ40" s="1">
        <f>ΑΥΓ!$F$72</f>
        <v>1822213.39</v>
      </c>
      <c r="BA40" s="1">
        <f>ΑΥΓ!$F$73</f>
        <v>266492.63</v>
      </c>
      <c r="BB40" s="1">
        <f>ΑΥΓ!$F$74</f>
        <v>150874.68</v>
      </c>
      <c r="BC40" s="1">
        <f>ΑΥΓ!$F$75</f>
        <v>9584.36</v>
      </c>
      <c r="BD40" s="1">
        <f>ΑΥΓ!$F$76</f>
        <v>0</v>
      </c>
      <c r="BE40" s="1">
        <f>ΑΥΓ!$F$77</f>
        <v>0</v>
      </c>
      <c r="BF40" s="1">
        <f>ΑΥΓ!$F$78</f>
        <v>6495.360000000001</v>
      </c>
      <c r="BG40" s="1">
        <f>ΑΥΓ!$F$79</f>
        <v>0</v>
      </c>
      <c r="BH40" s="1">
        <f>ΑΥΓ!$F$80</f>
        <v>1092111.19</v>
      </c>
      <c r="BI40" s="1">
        <f>ΑΥΓ!$F$81</f>
        <v>284034.5</v>
      </c>
      <c r="BJ40" s="1">
        <f>ΑΥΓ!$F$82</f>
        <v>0</v>
      </c>
      <c r="BK40" s="1">
        <f>ΑΥΓ!$F$83</f>
        <v>91379.02</v>
      </c>
      <c r="BL40" s="1">
        <f>ΑΥΓ!$F$84</f>
        <v>0</v>
      </c>
      <c r="BM40" s="1">
        <f>ΑΥΓ!$F$85</f>
        <v>0</v>
      </c>
      <c r="BN40" s="1">
        <f>ΑΥΓ!$F$86</f>
        <v>0</v>
      </c>
      <c r="BO40" s="1">
        <f>ΑΥΓ!$F$87</f>
        <v>0</v>
      </c>
      <c r="BP40" s="1">
        <f>ΑΥΓ!$F$88</f>
        <v>0</v>
      </c>
      <c r="BQ40" s="1">
        <f>ΑΥΓ!$F$89</f>
        <v>0</v>
      </c>
      <c r="BR40" s="1">
        <f>ΑΥΓ!$F$90</f>
        <v>12910.06</v>
      </c>
      <c r="BS40" s="1">
        <f>ΑΥΓ!$F$91</f>
        <v>96493</v>
      </c>
      <c r="BT40" s="1">
        <f>ΑΥΓ!$F$92</f>
        <v>0</v>
      </c>
      <c r="BU40" s="1">
        <f>ΑΥΓ!$F$93</f>
        <v>96493</v>
      </c>
      <c r="BV40" s="1">
        <f>ΑΥΓ!$F$94</f>
        <v>0</v>
      </c>
      <c r="BW40" s="1">
        <f>ΑΥΓ!$F$95</f>
        <v>0</v>
      </c>
      <c r="BX40" s="1">
        <f>ΑΥΓ!$F$96</f>
        <v>0</v>
      </c>
      <c r="BY40" s="1">
        <f>ΑΥΓ!$F$97</f>
        <v>0</v>
      </c>
      <c r="BZ40" s="1">
        <f>ΑΥΓ!$F$98</f>
        <v>0</v>
      </c>
      <c r="CA40" s="1">
        <f>ΑΥΓ!$F$99</f>
        <v>0</v>
      </c>
      <c r="CB40" s="1">
        <f>ΑΥΓ!$F$100</f>
        <v>3115106.66</v>
      </c>
      <c r="CC40" s="1">
        <f>ΑΥΓ!$F$101</f>
        <v>3115106.66</v>
      </c>
      <c r="CD40" s="1">
        <f>ΑΥΓ!$F$109</f>
        <v>1321254</v>
      </c>
      <c r="CE40" s="1">
        <f>ΑΥΓ!$F$110</f>
        <v>0</v>
      </c>
      <c r="CF40" s="1">
        <f>ΑΥΓ!$F$111</f>
        <v>1000000</v>
      </c>
      <c r="CG40" s="1">
        <f>ΑΥΓ!$F$112</f>
        <v>321254</v>
      </c>
      <c r="CH40" s="1">
        <f>ΑΥΓ!$F$113</f>
        <v>0</v>
      </c>
      <c r="CI40" s="1">
        <f>ΑΥΓ!$F$114</f>
        <v>0</v>
      </c>
      <c r="CJ40" s="1">
        <f>ΑΥΓ!$F$115</f>
        <v>0</v>
      </c>
      <c r="CK40" s="1">
        <f>ΑΥΓ!$F$116</f>
        <v>0</v>
      </c>
      <c r="CL40" s="1">
        <f>ΑΥΓ!$F$117</f>
        <v>0</v>
      </c>
      <c r="CM40" s="1">
        <f>ΑΥΓ!$F$118</f>
        <v>0</v>
      </c>
      <c r="CN40" s="1">
        <f>ΑΥΓ!$F$119</f>
        <v>372470.43</v>
      </c>
      <c r="CO40" s="1">
        <f>ΑΥΓ!$F$120</f>
        <v>372470.43</v>
      </c>
      <c r="CP40" s="1">
        <f>ΑΥΓ!$F$121</f>
        <v>0</v>
      </c>
      <c r="CQ40" s="1">
        <f>ΑΥΓ!$F$122</f>
        <v>0</v>
      </c>
      <c r="CR40" s="1">
        <f>ΑΥΓ!$F$123</f>
        <v>0</v>
      </c>
    </row>
    <row r="41" spans="1:96" ht="12.75">
      <c r="A41" t="str">
        <f>ΙΑΝ!$C$6</f>
        <v>ΚΕΝΤΡΟ ΚΟΙΝΩΝΙΚΗΣ ΠΡΟΝΟΙΑΣ ΠΕΡΙΦΕΡΕΙΑΣ ΚΕΝΤΡΙΚΗΣ ΜΑΚΕΔΟΝΙΑΣ</v>
      </c>
      <c r="B41">
        <f>ΙΑΝ!$F$8</f>
        <v>997288259</v>
      </c>
      <c r="C41" t="s">
        <v>158</v>
      </c>
      <c r="D41" s="1">
        <f>ΣΕΠ!$F$18</f>
        <v>469378.53</v>
      </c>
      <c r="E41" s="1">
        <f>ΣΕΠ!$F$19</f>
        <v>469378.53</v>
      </c>
      <c r="F41" s="1">
        <f>ΣΕΠ!$F$20</f>
        <v>0</v>
      </c>
      <c r="G41" s="1">
        <f>ΣΕΠ!$F$21</f>
        <v>0</v>
      </c>
      <c r="H41" s="1">
        <f>ΣΕΠ!$F$22</f>
        <v>995.6000000000001</v>
      </c>
      <c r="I41" s="1">
        <f>ΣΕΠ!$F$23</f>
        <v>0</v>
      </c>
      <c r="J41" s="1">
        <f>ΣΕΠ!$F$24</f>
        <v>995.6000000000001</v>
      </c>
      <c r="K41" s="1">
        <f>ΣΕΠ!$F$25</f>
        <v>1448347.21</v>
      </c>
      <c r="L41" s="1">
        <f>ΣΕΠ!$F$26</f>
        <v>1005169.8200000001</v>
      </c>
      <c r="M41" s="1">
        <f>ΣΕΠ!$F$27</f>
        <v>0</v>
      </c>
      <c r="N41" s="1">
        <f>ΣΕΠ!$F$28</f>
        <v>0</v>
      </c>
      <c r="O41" s="1">
        <f>ΣΕΠ!$F$29</f>
        <v>0</v>
      </c>
      <c r="P41" s="1">
        <f>ΣΕΠ!$F$30</f>
        <v>0</v>
      </c>
      <c r="Q41" s="1">
        <f>ΣΕΠ!$F$31</f>
        <v>0</v>
      </c>
      <c r="R41" s="1">
        <f>ΣΕΠ!$F$32</f>
        <v>22005.13</v>
      </c>
      <c r="S41" s="1">
        <f>ΣΕΠ!$F$33</f>
        <v>0</v>
      </c>
      <c r="T41" s="1">
        <f>ΣΕΠ!$F$34</f>
        <v>0</v>
      </c>
      <c r="U41" s="1">
        <f>ΣΕΠ!$F$35</f>
        <v>133204.80000000002</v>
      </c>
      <c r="V41" s="1">
        <f>ΣΕΠ!$F$36</f>
        <v>103996.99</v>
      </c>
      <c r="W41" s="1">
        <f>ΣΕΠ!$F$37</f>
        <v>0</v>
      </c>
      <c r="X41" s="1">
        <f>ΣΕΠ!$F$38</f>
        <v>0</v>
      </c>
      <c r="Y41" s="1">
        <f>ΣΕΠ!$F$39</f>
        <v>0</v>
      </c>
      <c r="Z41" s="1">
        <f>ΣΕΠ!$F$40</f>
        <v>0</v>
      </c>
      <c r="AA41" s="1">
        <f>ΣΕΠ!$F$41</f>
        <v>0</v>
      </c>
      <c r="AB41" s="1">
        <f>ΣΕΠ!$F$42</f>
        <v>0</v>
      </c>
      <c r="AC41" s="1">
        <f>ΣΕΠ!$F$43</f>
        <v>0</v>
      </c>
      <c r="AD41" s="1">
        <f>ΣΕΠ!$F$44</f>
        <v>0</v>
      </c>
      <c r="AE41" s="1">
        <f>ΣΕΠ!$F$45</f>
        <v>0</v>
      </c>
      <c r="AF41" s="1">
        <f>ΣΕΠ!$F$46</f>
        <v>0</v>
      </c>
      <c r="AG41" s="1">
        <f>ΣΕΠ!$F$47</f>
        <v>0</v>
      </c>
      <c r="AH41" s="1">
        <f>ΣΕΠ!$F$48</f>
        <v>0</v>
      </c>
      <c r="AI41" s="1">
        <f>ΣΕΠ!$F$49</f>
        <v>0</v>
      </c>
      <c r="AJ41" s="1">
        <f>ΣΕΠ!$F$50</f>
        <v>0</v>
      </c>
      <c r="AK41" s="1">
        <f>ΣΕΠ!$F$51</f>
        <v>0</v>
      </c>
      <c r="AL41" s="1">
        <f>ΣΕΠ!$F$52</f>
        <v>0</v>
      </c>
      <c r="AM41" s="1">
        <f>ΣΕΠ!$F$53</f>
        <v>0</v>
      </c>
      <c r="AN41" s="1">
        <f>ΣΕΠ!$F$54</f>
        <v>0</v>
      </c>
      <c r="AO41" s="1">
        <f>ΣΕΠ!$F$55</f>
        <v>0</v>
      </c>
      <c r="AP41" s="1">
        <f>ΣΕΠ!$F$56</f>
        <v>0</v>
      </c>
      <c r="AQ41" s="1">
        <f>ΣΕΠ!$F$57</f>
        <v>0</v>
      </c>
      <c r="AR41" s="1">
        <f>ΣΕΠ!$F$58</f>
        <v>0</v>
      </c>
      <c r="AS41" s="1">
        <f>ΣΕΠ!$F$59</f>
        <v>96493</v>
      </c>
      <c r="AT41" s="1">
        <f>ΣΕΠ!$F$60</f>
        <v>0</v>
      </c>
      <c r="AU41" s="1">
        <f>ΣΕΠ!$F$61</f>
        <v>96493</v>
      </c>
      <c r="AV41" s="1">
        <f>ΣΕΠ!$F$62</f>
        <v>0</v>
      </c>
      <c r="AW41" s="1">
        <f>ΣΕΠ!$F$63</f>
        <v>0</v>
      </c>
      <c r="AX41" s="1">
        <f>ΣΕΠ!$F$64</f>
        <v>0</v>
      </c>
      <c r="AY41" s="1">
        <f>ΣΕΠ!$F$65</f>
        <v>2148419.1399999997</v>
      </c>
      <c r="AZ41" s="1">
        <f>ΣΕΠ!$F$72</f>
        <v>2029660.99</v>
      </c>
      <c r="BA41" s="1">
        <f>ΣΕΠ!$F$73</f>
        <v>298095.88</v>
      </c>
      <c r="BB41" s="1">
        <f>ΣΕΠ!$F$74</f>
        <v>160593.66999999998</v>
      </c>
      <c r="BC41" s="1">
        <f>ΣΕΠ!$F$75</f>
        <v>9809.36</v>
      </c>
      <c r="BD41" s="1">
        <f>ΣΕΠ!$F$76</f>
        <v>0</v>
      </c>
      <c r="BE41" s="1">
        <f>ΣΕΠ!$F$77</f>
        <v>0</v>
      </c>
      <c r="BF41" s="1">
        <f>ΣΕΠ!$F$78</f>
        <v>6720.360000000001</v>
      </c>
      <c r="BG41" s="1">
        <f>ΣΕΠ!$F$79</f>
        <v>0</v>
      </c>
      <c r="BH41" s="1">
        <f>ΣΕΠ!$F$80</f>
        <v>1213914.8699999999</v>
      </c>
      <c r="BI41" s="1">
        <f>ΣΕΠ!$F$81</f>
        <v>289384.84</v>
      </c>
      <c r="BJ41" s="1">
        <f>ΣΕΠ!$F$82</f>
        <v>0</v>
      </c>
      <c r="BK41" s="1">
        <f>ΣΕΠ!$F$83</f>
        <v>103996.99</v>
      </c>
      <c r="BL41" s="1">
        <f>ΣΕΠ!$F$84</f>
        <v>0</v>
      </c>
      <c r="BM41" s="1">
        <f>ΣΕΠ!$F$85</f>
        <v>0</v>
      </c>
      <c r="BN41" s="1">
        <f>ΣΕΠ!$F$86</f>
        <v>0</v>
      </c>
      <c r="BO41" s="1">
        <f>ΣΕΠ!$F$87</f>
        <v>0</v>
      </c>
      <c r="BP41" s="1">
        <f>ΣΕΠ!$F$88</f>
        <v>0</v>
      </c>
      <c r="BQ41" s="1">
        <f>ΣΕΠ!$F$89</f>
        <v>0</v>
      </c>
      <c r="BR41" s="1">
        <f>ΣΕΠ!$F$90</f>
        <v>12910.06</v>
      </c>
      <c r="BS41" s="1">
        <f>ΣΕΠ!$F$91</f>
        <v>96493</v>
      </c>
      <c r="BT41" s="1">
        <f>ΣΕΠ!$F$92</f>
        <v>0</v>
      </c>
      <c r="BU41" s="1">
        <f>ΣΕΠ!$F$93</f>
        <v>96493</v>
      </c>
      <c r="BV41" s="1">
        <f>ΣΕΠ!$F$94</f>
        <v>0</v>
      </c>
      <c r="BW41" s="1">
        <f>ΣΕΠ!$F$95</f>
        <v>0</v>
      </c>
      <c r="BX41" s="1">
        <f>ΣΕΠ!$F$96</f>
        <v>0</v>
      </c>
      <c r="BY41" s="1">
        <f>ΣΕΠ!$F$97</f>
        <v>0</v>
      </c>
      <c r="BZ41" s="1">
        <f>ΣΕΠ!$F$98</f>
        <v>0</v>
      </c>
      <c r="CA41" s="1">
        <f>ΣΕΠ!$F$99</f>
        <v>0</v>
      </c>
      <c r="CB41" s="1">
        <f>ΣΕΠ!$F$100</f>
        <v>3456975.91</v>
      </c>
      <c r="CC41" s="1">
        <f>ΣΕΠ!$F$101</f>
        <v>3456975.91</v>
      </c>
      <c r="CD41" s="1">
        <f>ΣΕΠ!$F$109</f>
        <v>1495552</v>
      </c>
      <c r="CE41" s="1">
        <f>ΣΕΠ!$F$110</f>
        <v>0</v>
      </c>
      <c r="CF41" s="1">
        <f>ΣΕΠ!$F$111</f>
        <v>1031342.44</v>
      </c>
      <c r="CG41" s="1">
        <f>ΣΕΠ!$F$112</f>
        <v>464209.56</v>
      </c>
      <c r="CH41" s="1">
        <f>ΣΕΠ!$F$113</f>
        <v>0</v>
      </c>
      <c r="CI41" s="1">
        <f>ΣΕΠ!$F$114</f>
        <v>0</v>
      </c>
      <c r="CJ41" s="1">
        <f>ΣΕΠ!$F$115</f>
        <v>0</v>
      </c>
      <c r="CK41" s="1">
        <f>ΣΕΠ!$F$116</f>
        <v>0</v>
      </c>
      <c r="CL41" s="1">
        <f>ΣΕΠ!$F$117</f>
        <v>0</v>
      </c>
      <c r="CM41" s="1">
        <f>ΣΕΠ!$F$118</f>
        <v>0</v>
      </c>
      <c r="CN41" s="1">
        <f>ΣΕΠ!$F$119</f>
        <v>584374.62</v>
      </c>
      <c r="CO41" s="1">
        <f>ΣΕΠ!$F$120</f>
        <v>584374.62</v>
      </c>
      <c r="CP41" s="1">
        <f>ΣΕΠ!$F$121</f>
        <v>0</v>
      </c>
      <c r="CQ41" s="1">
        <f>ΣΕΠ!$F$122</f>
        <v>0</v>
      </c>
      <c r="CR41" s="1">
        <f>ΣΕΠ!$F$123</f>
        <v>0</v>
      </c>
    </row>
    <row r="42" spans="1:96" ht="12.75">
      <c r="A42" t="str">
        <f>ΙΑΝ!$C$6</f>
        <v>ΚΕΝΤΡΟ ΚΟΙΝΩΝΙΚΗΣ ΠΡΟΝΟΙΑΣ ΠΕΡΙΦΕΡΕΙΑΣ ΚΕΝΤΡΙΚΗΣ ΜΑΚΕΔΟΝΙΑΣ</v>
      </c>
      <c r="B42">
        <f>ΙΑΝ!$F$8</f>
        <v>997288259</v>
      </c>
      <c r="C42" t="s">
        <v>160</v>
      </c>
      <c r="D42" s="1">
        <f>ΟΚΤ!$F$18</f>
        <v>504999.25</v>
      </c>
      <c r="E42" s="1">
        <f>ΟΚΤ!$F$19</f>
        <v>504999.25</v>
      </c>
      <c r="F42" s="1">
        <f>ΟΚΤ!$F$20</f>
        <v>0</v>
      </c>
      <c r="G42" s="1">
        <f>ΟΚΤ!$F$21</f>
        <v>0</v>
      </c>
      <c r="H42" s="1">
        <f>ΟΚΤ!$F$22</f>
        <v>1120.0500000000002</v>
      </c>
      <c r="I42" s="1">
        <f>ΟΚΤ!$F$23</f>
        <v>0</v>
      </c>
      <c r="J42" s="1">
        <f>ΟΚΤ!$F$24</f>
        <v>1120.0500000000002</v>
      </c>
      <c r="K42" s="1">
        <f>ΟΚΤ!$F$25</f>
        <v>2093171.31</v>
      </c>
      <c r="L42" s="1">
        <f>ΟΚΤ!$F$26</f>
        <v>1631735.44</v>
      </c>
      <c r="M42" s="1">
        <f>ΟΚΤ!$F$27</f>
        <v>0</v>
      </c>
      <c r="N42" s="1">
        <f>ΟΚΤ!$F$28</f>
        <v>0</v>
      </c>
      <c r="O42" s="1">
        <f>ΟΚΤ!$F$29</f>
        <v>0</v>
      </c>
      <c r="P42" s="1">
        <f>ΟΚΤ!$F$30</f>
        <v>0</v>
      </c>
      <c r="Q42" s="1">
        <f>ΟΚΤ!$F$31</f>
        <v>0</v>
      </c>
      <c r="R42" s="1">
        <f>ΟΚΤ!$F$32</f>
        <v>22005.13</v>
      </c>
      <c r="S42" s="1">
        <f>ΟΚΤ!$F$33</f>
        <v>0</v>
      </c>
      <c r="T42" s="1">
        <f>ΟΚΤ!$F$34</f>
        <v>0</v>
      </c>
      <c r="U42" s="1">
        <f>ΟΚΤ!$F$35</f>
        <v>147216.40000000002</v>
      </c>
      <c r="V42" s="1">
        <f>ΟΚΤ!$F$36</f>
        <v>117227.5</v>
      </c>
      <c r="W42" s="1">
        <f>ΟΚΤ!$F$37</f>
        <v>0</v>
      </c>
      <c r="X42" s="1">
        <f>ΟΚΤ!$F$38</f>
        <v>0</v>
      </c>
      <c r="Y42" s="1">
        <f>ΟΚΤ!$F$39</f>
        <v>0</v>
      </c>
      <c r="Z42" s="1">
        <f>ΟΚΤ!$F$40</f>
        <v>0</v>
      </c>
      <c r="AA42" s="1">
        <f>ΟΚΤ!$F$41</f>
        <v>0</v>
      </c>
      <c r="AB42" s="1">
        <f>ΟΚΤ!$F$42</f>
        <v>0</v>
      </c>
      <c r="AC42" s="1">
        <f>ΟΚΤ!$F$43</f>
        <v>0</v>
      </c>
      <c r="AD42" s="1">
        <f>ΟΚΤ!$F$44</f>
        <v>0</v>
      </c>
      <c r="AE42" s="1">
        <f>ΟΚΤ!$F$45</f>
        <v>0</v>
      </c>
      <c r="AF42" s="1">
        <f>ΟΚΤ!$F$46</f>
        <v>0</v>
      </c>
      <c r="AG42" s="1">
        <f>ΟΚΤ!$F$47</f>
        <v>0</v>
      </c>
      <c r="AH42" s="1">
        <f>ΟΚΤ!$F$48</f>
        <v>0</v>
      </c>
      <c r="AI42" s="1">
        <f>ΟΚΤ!$F$49</f>
        <v>0</v>
      </c>
      <c r="AJ42" s="1">
        <f>ΟΚΤ!$F$50</f>
        <v>0</v>
      </c>
      <c r="AK42" s="1">
        <f>ΟΚΤ!$F$51</f>
        <v>0</v>
      </c>
      <c r="AL42" s="1">
        <f>ΟΚΤ!$F$52</f>
        <v>0</v>
      </c>
      <c r="AM42" s="1">
        <f>ΟΚΤ!$F$53</f>
        <v>0</v>
      </c>
      <c r="AN42" s="1">
        <f>ΟΚΤ!$F$54</f>
        <v>0</v>
      </c>
      <c r="AO42" s="1">
        <f>ΟΚΤ!$F$55</f>
        <v>0</v>
      </c>
      <c r="AP42" s="1">
        <f>ΟΚΤ!$F$56</f>
        <v>0</v>
      </c>
      <c r="AQ42" s="1">
        <f>ΟΚΤ!$F$57</f>
        <v>0</v>
      </c>
      <c r="AR42" s="1">
        <f>ΟΚΤ!$F$58</f>
        <v>0</v>
      </c>
      <c r="AS42" s="1">
        <f>ΟΚΤ!$F$59</f>
        <v>96493</v>
      </c>
      <c r="AT42" s="1">
        <f>ΟΚΤ!$F$60</f>
        <v>0</v>
      </c>
      <c r="AU42" s="1">
        <f>ΟΚΤ!$F$61</f>
        <v>96493</v>
      </c>
      <c r="AV42" s="1">
        <f>ΟΚΤ!$F$62</f>
        <v>0</v>
      </c>
      <c r="AW42" s="1">
        <f>ΟΚΤ!$F$63</f>
        <v>0</v>
      </c>
      <c r="AX42" s="1">
        <f>ΟΚΤ!$F$64</f>
        <v>0</v>
      </c>
      <c r="AY42" s="1">
        <f>ΟΚΤ!$F$65</f>
        <v>2843000.01</v>
      </c>
      <c r="AZ42" s="1">
        <f>ΟΚΤ!$F$72</f>
        <v>2296992.74</v>
      </c>
      <c r="BA42" s="1">
        <f>ΟΚΤ!$F$73</f>
        <v>328083.09</v>
      </c>
      <c r="BB42" s="1">
        <f>ΟΚΤ!$F$74</f>
        <v>167899.74999999997</v>
      </c>
      <c r="BC42" s="1">
        <f>ΟΚΤ!$F$75</f>
        <v>51403.08</v>
      </c>
      <c r="BD42" s="1">
        <f>ΟΚΤ!$F$76</f>
        <v>0</v>
      </c>
      <c r="BE42" s="1">
        <f>ΟΚΤ!$F$77</f>
        <v>0</v>
      </c>
      <c r="BF42" s="1">
        <f>ΟΚΤ!$F$78</f>
        <v>7304.160000000001</v>
      </c>
      <c r="BG42" s="1">
        <f>ΟΚΤ!$F$79</f>
        <v>0</v>
      </c>
      <c r="BH42" s="1">
        <f>ΟΚΤ!$F$80</f>
        <v>1410140.8499999999</v>
      </c>
      <c r="BI42" s="1">
        <f>ΟΚΤ!$F$81</f>
        <v>414890.05000000005</v>
      </c>
      <c r="BJ42" s="1">
        <f>ΟΚΤ!$F$82</f>
        <v>0</v>
      </c>
      <c r="BK42" s="1">
        <f>ΟΚΤ!$F$83</f>
        <v>117227.5</v>
      </c>
      <c r="BL42" s="1">
        <f>ΟΚΤ!$F$84</f>
        <v>0</v>
      </c>
      <c r="BM42" s="1">
        <f>ΟΚΤ!$F$85</f>
        <v>0</v>
      </c>
      <c r="BN42" s="1">
        <f>ΟΚΤ!$F$86</f>
        <v>0</v>
      </c>
      <c r="BO42" s="1">
        <f>ΟΚΤ!$F$87</f>
        <v>0</v>
      </c>
      <c r="BP42" s="1">
        <f>ΟΚΤ!$F$88</f>
        <v>0</v>
      </c>
      <c r="BQ42" s="1">
        <f>ΟΚΤ!$F$89</f>
        <v>0</v>
      </c>
      <c r="BR42" s="1">
        <f>ΟΚΤ!$F$90</f>
        <v>12924.96</v>
      </c>
      <c r="BS42" s="1">
        <f>ΟΚΤ!$F$91</f>
        <v>122999.5</v>
      </c>
      <c r="BT42" s="1">
        <f>ΟΚΤ!$F$92</f>
        <v>0</v>
      </c>
      <c r="BU42" s="1">
        <f>ΟΚΤ!$F$93</f>
        <v>96493</v>
      </c>
      <c r="BV42" s="1">
        <f>ΟΚΤ!$F$94</f>
        <v>0</v>
      </c>
      <c r="BW42" s="1">
        <f>ΟΚΤ!$F$95</f>
        <v>0</v>
      </c>
      <c r="BX42" s="1">
        <f>ΟΚΤ!$F$96</f>
        <v>0</v>
      </c>
      <c r="BY42" s="1">
        <f>ΟΚΤ!$F$97</f>
        <v>0</v>
      </c>
      <c r="BZ42" s="1">
        <f>ΟΚΤ!$F$98</f>
        <v>0</v>
      </c>
      <c r="CA42" s="1">
        <f>ΟΚΤ!$F$99</f>
        <v>0</v>
      </c>
      <c r="CB42" s="1">
        <f>ΟΚΤ!$F$100</f>
        <v>3960285.55</v>
      </c>
      <c r="CC42" s="1">
        <f>ΟΚΤ!$F$101</f>
        <v>3960285.55</v>
      </c>
      <c r="CD42" s="1">
        <f>ΟΚΤ!$F$109</f>
        <v>1686823.45</v>
      </c>
      <c r="CE42" s="1">
        <f>ΟΚΤ!$F$110</f>
        <v>0</v>
      </c>
      <c r="CF42" s="1">
        <f>ΟΚΤ!$F$111</f>
        <v>907269.45</v>
      </c>
      <c r="CG42" s="1">
        <f>ΟΚΤ!$F$112</f>
        <v>779554</v>
      </c>
      <c r="CH42" s="1">
        <f>ΟΚΤ!$F$113</f>
        <v>0</v>
      </c>
      <c r="CI42" s="1">
        <f>ΟΚΤ!$F$114</f>
        <v>0</v>
      </c>
      <c r="CJ42" s="1">
        <f>ΟΚΤ!$F$115</f>
        <v>0</v>
      </c>
      <c r="CK42" s="1">
        <f>ΟΚΤ!$F$116</f>
        <v>0</v>
      </c>
      <c r="CL42" s="1">
        <f>ΟΚΤ!$F$117</f>
        <v>0</v>
      </c>
      <c r="CM42" s="1">
        <f>ΟΚΤ!$F$118</f>
        <v>0</v>
      </c>
      <c r="CN42" s="1">
        <f>ΟΚΤ!$F$119</f>
        <v>454174.29</v>
      </c>
      <c r="CO42" s="1">
        <f>ΟΚΤ!$F$120</f>
        <v>454174.29</v>
      </c>
      <c r="CP42" s="1">
        <f>ΟΚΤ!$F$121</f>
        <v>0</v>
      </c>
      <c r="CQ42" s="1">
        <f>ΟΚΤ!$F$122</f>
        <v>0</v>
      </c>
      <c r="CR42" s="1">
        <f>ΟΚΤ!$F$123</f>
        <v>0</v>
      </c>
    </row>
    <row r="43" spans="1:96" ht="12.75">
      <c r="A43" t="str">
        <f>ΙΑΝ!$C$6</f>
        <v>ΚΕΝΤΡΟ ΚΟΙΝΩΝΙΚΗΣ ΠΡΟΝΟΙΑΣ ΠΕΡΙΦΕΡΕΙΑΣ ΚΕΝΤΡΙΚΗΣ ΜΑΚΕΔΟΝΙΑΣ</v>
      </c>
      <c r="B43">
        <f>ΙΑΝ!$F$8</f>
        <v>997288259</v>
      </c>
      <c r="C43" t="s">
        <v>161</v>
      </c>
      <c r="D43" s="1">
        <f>ΝΟΕ!$F$18</f>
        <v>504999.25</v>
      </c>
      <c r="E43" s="1">
        <f>ΝΟΕ!$F$19</f>
        <v>504999.25</v>
      </c>
      <c r="F43" s="1">
        <f>ΝΟΕ!$F$20</f>
        <v>49892.22</v>
      </c>
      <c r="G43" s="1">
        <f>ΝΟΕ!$F$21</f>
        <v>49892.22</v>
      </c>
      <c r="H43" s="1">
        <f>ΝΟΕ!$F$22</f>
        <v>1244.5000000000002</v>
      </c>
      <c r="I43" s="1">
        <f>ΝΟΕ!$F$23</f>
        <v>0</v>
      </c>
      <c r="J43" s="1">
        <f>ΝΟΕ!$F$24</f>
        <v>1244.5000000000002</v>
      </c>
      <c r="K43" s="1">
        <f>ΝΟΕ!$F$25</f>
        <v>2211562.02</v>
      </c>
      <c r="L43" s="1">
        <f>ΝΟΕ!$F$26</f>
        <v>1729200.79</v>
      </c>
      <c r="M43" s="1">
        <f>ΝΟΕ!$F$27</f>
        <v>0</v>
      </c>
      <c r="N43" s="1">
        <f>ΝΟΕ!$F$28</f>
        <v>0</v>
      </c>
      <c r="O43" s="1">
        <f>ΝΟΕ!$F$29</f>
        <v>0</v>
      </c>
      <c r="P43" s="1">
        <f>ΝΟΕ!$F$30</f>
        <v>0</v>
      </c>
      <c r="Q43" s="1">
        <f>ΝΟΕ!$F$31</f>
        <v>0</v>
      </c>
      <c r="R43" s="1">
        <f>ΝΟΕ!$F$32</f>
        <v>22005.13</v>
      </c>
      <c r="S43" s="1">
        <f>ΝΟΕ!$F$33</f>
        <v>0</v>
      </c>
      <c r="T43" s="1">
        <f>ΝΟΕ!$F$34</f>
        <v>0</v>
      </c>
      <c r="U43" s="1">
        <f>ΝΟΕ!$F$35</f>
        <v>197530.13000000003</v>
      </c>
      <c r="V43" s="1">
        <f>ΝΟΕ!$F$36</f>
        <v>136290</v>
      </c>
      <c r="W43" s="1">
        <f>ΝΟΕ!$F$37</f>
        <v>0</v>
      </c>
      <c r="X43" s="1">
        <f>ΝΟΕ!$F$38</f>
        <v>0</v>
      </c>
      <c r="Y43" s="1">
        <f>ΝΟΕ!$F$39</f>
        <v>0</v>
      </c>
      <c r="Z43" s="1">
        <f>ΝΟΕ!$F$40</f>
        <v>0</v>
      </c>
      <c r="AA43" s="1">
        <f>ΝΟΕ!$F$41</f>
        <v>0</v>
      </c>
      <c r="AB43" s="1">
        <f>ΝΟΕ!$F$42</f>
        <v>0</v>
      </c>
      <c r="AC43" s="1">
        <f>ΝΟΕ!$F$43</f>
        <v>0</v>
      </c>
      <c r="AD43" s="1">
        <f>ΝΟΕ!$F$44</f>
        <v>0</v>
      </c>
      <c r="AE43" s="1">
        <f>ΝΟΕ!$F$45</f>
        <v>0</v>
      </c>
      <c r="AF43" s="1">
        <f>ΝΟΕ!$F$46</f>
        <v>0</v>
      </c>
      <c r="AG43" s="1">
        <f>ΝΟΕ!$F$47</f>
        <v>0</v>
      </c>
      <c r="AH43" s="1">
        <f>ΝΟΕ!$F$48</f>
        <v>0</v>
      </c>
      <c r="AI43" s="1">
        <f>ΝΟΕ!$F$49</f>
        <v>0</v>
      </c>
      <c r="AJ43" s="1">
        <f>ΝΟΕ!$F$50</f>
        <v>0</v>
      </c>
      <c r="AK43" s="1">
        <f>ΝΟΕ!$F$51</f>
        <v>0</v>
      </c>
      <c r="AL43" s="1">
        <f>ΝΟΕ!$F$52</f>
        <v>0</v>
      </c>
      <c r="AM43" s="1">
        <f>ΝΟΕ!$F$53</f>
        <v>0</v>
      </c>
      <c r="AN43" s="1">
        <f>ΝΟΕ!$F$54</f>
        <v>0</v>
      </c>
      <c r="AO43" s="1">
        <f>ΝΟΕ!$F$55</f>
        <v>0</v>
      </c>
      <c r="AP43" s="1">
        <f>ΝΟΕ!$F$56</f>
        <v>0</v>
      </c>
      <c r="AQ43" s="1">
        <f>ΝΟΕ!$F$57</f>
        <v>0</v>
      </c>
      <c r="AR43" s="1">
        <f>ΝΟΕ!$F$58</f>
        <v>0</v>
      </c>
      <c r="AS43" s="1">
        <f>ΝΟΕ!$F$59</f>
        <v>96493</v>
      </c>
      <c r="AT43" s="1">
        <f>ΝΟΕ!$F$60</f>
        <v>0</v>
      </c>
      <c r="AU43" s="1">
        <f>ΝΟΕ!$F$61</f>
        <v>96493</v>
      </c>
      <c r="AV43" s="1">
        <f>ΝΟΕ!$F$62</f>
        <v>0</v>
      </c>
      <c r="AW43" s="1">
        <f>ΝΟΕ!$F$63</f>
        <v>0</v>
      </c>
      <c r="AX43" s="1">
        <f>ΝΟΕ!$F$64</f>
        <v>0</v>
      </c>
      <c r="AY43" s="1">
        <f>ΝΟΕ!$F$65</f>
        <v>3061721.12</v>
      </c>
      <c r="AZ43" s="1">
        <f>ΝΟΕ!$F$72</f>
        <v>2632972.35</v>
      </c>
      <c r="BA43" s="1">
        <f>ΝΟΕ!$F$73</f>
        <v>355852.59</v>
      </c>
      <c r="BB43" s="1">
        <f>ΝΟΕ!$F$74</f>
        <v>183788.05999999997</v>
      </c>
      <c r="BC43" s="1">
        <f>ΝΟΕ!$F$75</f>
        <v>152615.54</v>
      </c>
      <c r="BD43" s="1">
        <f>ΝΟΕ!$F$76</f>
        <v>0</v>
      </c>
      <c r="BE43" s="1">
        <f>ΝΟΕ!$F$77</f>
        <v>0</v>
      </c>
      <c r="BF43" s="1">
        <f>ΝΟΕ!$F$78</f>
        <v>7604.160000000001</v>
      </c>
      <c r="BG43" s="1">
        <f>ΝΟΕ!$F$79</f>
        <v>0</v>
      </c>
      <c r="BH43" s="1">
        <f>ΝΟΕ!$F$80</f>
        <v>1499988.3099999998</v>
      </c>
      <c r="BI43" s="1">
        <f>ΝΟΕ!$F$81</f>
        <v>417351.25000000006</v>
      </c>
      <c r="BJ43" s="1">
        <f>ΝΟΕ!$F$82</f>
        <v>0</v>
      </c>
      <c r="BK43" s="1">
        <f>ΝΟΕ!$F$83</f>
        <v>126089.05</v>
      </c>
      <c r="BL43" s="1">
        <f>ΝΟΕ!$F$84</f>
        <v>0</v>
      </c>
      <c r="BM43" s="1">
        <f>ΝΟΕ!$F$85</f>
        <v>0</v>
      </c>
      <c r="BN43" s="1">
        <f>ΝΟΕ!$F$86</f>
        <v>0</v>
      </c>
      <c r="BO43" s="1">
        <f>ΝΟΕ!$F$87</f>
        <v>0</v>
      </c>
      <c r="BP43" s="1">
        <f>ΝΟΕ!$F$88</f>
        <v>0</v>
      </c>
      <c r="BQ43" s="1">
        <f>ΝΟΕ!$F$89</f>
        <v>0</v>
      </c>
      <c r="BR43" s="1">
        <f>ΝΟΕ!$F$90</f>
        <v>12924.96</v>
      </c>
      <c r="BS43" s="1">
        <f>ΝΟΕ!$F$91</f>
        <v>175079.5</v>
      </c>
      <c r="BT43" s="1">
        <f>ΝΟΕ!$F$92</f>
        <v>0</v>
      </c>
      <c r="BU43" s="1">
        <f>ΝΟΕ!$F$93</f>
        <v>96493</v>
      </c>
      <c r="BV43" s="1">
        <f>ΝΟΕ!$F$94</f>
        <v>0</v>
      </c>
      <c r="BW43" s="1">
        <f>ΝΟΕ!$F$95</f>
        <v>0</v>
      </c>
      <c r="BX43" s="1">
        <f>ΝΟΕ!$F$96</f>
        <v>0</v>
      </c>
      <c r="BY43" s="1">
        <f>ΝΟΕ!$F$97</f>
        <v>0</v>
      </c>
      <c r="BZ43" s="1">
        <f>ΝΟΕ!$F$98</f>
        <v>0</v>
      </c>
      <c r="CA43" s="1">
        <f>ΝΟΕ!$F$99</f>
        <v>0</v>
      </c>
      <c r="CB43" s="1">
        <f>ΝΟΕ!$F$100</f>
        <v>4447054.17</v>
      </c>
      <c r="CC43" s="1">
        <f>ΝΟΕ!$F$101</f>
        <v>4447054.17</v>
      </c>
      <c r="CD43" s="1">
        <f>ΝΟΕ!$F$109</f>
        <v>1418776</v>
      </c>
      <c r="CE43" s="1">
        <f>ΝΟΕ!$F$110</f>
        <v>0</v>
      </c>
      <c r="CF43" s="1">
        <f>ΝΟΕ!$F$111</f>
        <v>586220.7</v>
      </c>
      <c r="CG43" s="1">
        <f>ΝΟΕ!$F$112</f>
        <v>832555.3</v>
      </c>
      <c r="CH43" s="1">
        <f>ΝΟΕ!$F$113</f>
        <v>0</v>
      </c>
      <c r="CI43" s="1">
        <f>ΝΟΕ!$F$114</f>
        <v>0</v>
      </c>
      <c r="CJ43" s="1">
        <f>ΝΟΕ!$F$115</f>
        <v>0</v>
      </c>
      <c r="CK43" s="1">
        <f>ΝΟΕ!$F$116</f>
        <v>0</v>
      </c>
      <c r="CL43" s="1">
        <f>ΝΟΕ!$F$117</f>
        <v>0</v>
      </c>
      <c r="CM43" s="1">
        <f>ΝΟΕ!$F$118</f>
        <v>0</v>
      </c>
      <c r="CN43" s="1">
        <f>ΝΟΕ!$F$119</f>
        <v>369460.77</v>
      </c>
      <c r="CO43" s="1">
        <f>ΝΟΕ!$F$120</f>
        <v>369460.77</v>
      </c>
      <c r="CP43" s="1">
        <f>ΝΟΕ!$F$121</f>
        <v>0</v>
      </c>
      <c r="CQ43" s="1">
        <f>ΝΟΕ!$F$122</f>
        <v>0</v>
      </c>
      <c r="CR43" s="1">
        <f>ΝΟΕ!$F$123</f>
        <v>0</v>
      </c>
    </row>
    <row r="44" spans="1:96" ht="12.75">
      <c r="A44" t="str">
        <f>ΙΑΝ!$C$6</f>
        <v>ΚΕΝΤΡΟ ΚΟΙΝΩΝΙΚΗΣ ΠΡΟΝΟΙΑΣ ΠΕΡΙΦΕΡΕΙΑΣ ΚΕΝΤΡΙΚΗΣ ΜΑΚΕΔΟΝΙΑΣ</v>
      </c>
      <c r="B44">
        <f>ΙΑΝ!$F$8</f>
        <v>997288259</v>
      </c>
      <c r="C44" t="s">
        <v>162</v>
      </c>
      <c r="D44" s="1">
        <f>ΔΕΚ!$F$18</f>
        <v>923630.19</v>
      </c>
      <c r="E44" s="1">
        <f>ΔΕΚ!$F$19</f>
        <v>923630.19</v>
      </c>
      <c r="F44" s="1">
        <f>ΔΕΚ!$F$20</f>
        <v>49892.22</v>
      </c>
      <c r="G44" s="1">
        <f>ΔΕΚ!$F$21</f>
        <v>49892.22</v>
      </c>
      <c r="H44" s="1">
        <f>ΔΕΚ!$F$22</f>
        <v>1368.9500000000003</v>
      </c>
      <c r="I44" s="1">
        <f>ΔΕΚ!$F$23</f>
        <v>0</v>
      </c>
      <c r="J44" s="1">
        <f>ΔΕΚ!$F$24</f>
        <v>1368.9500000000003</v>
      </c>
      <c r="K44" s="1">
        <f>ΔΕΚ!$F$25</f>
        <v>3021636.1</v>
      </c>
      <c r="L44" s="1">
        <f>ΔΕΚ!$F$26</f>
        <v>2510823.31</v>
      </c>
      <c r="M44" s="1">
        <f>ΔΕΚ!$F$27</f>
        <v>0</v>
      </c>
      <c r="N44" s="1">
        <f>ΔΕΚ!$F$28</f>
        <v>0</v>
      </c>
      <c r="O44" s="1">
        <f>ΔΕΚ!$F$29</f>
        <v>0</v>
      </c>
      <c r="P44" s="1">
        <f>ΔΕΚ!$F$30</f>
        <v>0</v>
      </c>
      <c r="Q44" s="1">
        <f>ΔΕΚ!$F$31</f>
        <v>0</v>
      </c>
      <c r="R44" s="1">
        <f>ΔΕΚ!$F$32</f>
        <v>24136.690000000002</v>
      </c>
      <c r="S44" s="1">
        <f>ΔΕΚ!$F$33</f>
        <v>0</v>
      </c>
      <c r="T44" s="1">
        <f>ΔΕΚ!$F$34</f>
        <v>0</v>
      </c>
      <c r="U44" s="1">
        <f>ΔΕΚ!$F$35</f>
        <v>217848.61000000004</v>
      </c>
      <c r="V44" s="1">
        <f>ΔΕΚ!$F$36</f>
        <v>151272.62</v>
      </c>
      <c r="W44" s="1">
        <f>ΔΕΚ!$F$37</f>
        <v>0</v>
      </c>
      <c r="X44" s="1">
        <f>ΔΕΚ!$F$38</f>
        <v>0</v>
      </c>
      <c r="Y44" s="1">
        <f>ΔΕΚ!$F$39</f>
        <v>0</v>
      </c>
      <c r="Z44" s="1">
        <f>ΔΕΚ!$F$40</f>
        <v>0</v>
      </c>
      <c r="AA44" s="1">
        <f>ΔΕΚ!$F$41</f>
        <v>0</v>
      </c>
      <c r="AB44" s="1">
        <f>ΔΕΚ!$F$42</f>
        <v>0</v>
      </c>
      <c r="AC44" s="1">
        <f>ΔΕΚ!$F$43</f>
        <v>0</v>
      </c>
      <c r="AD44" s="1">
        <f>ΔΕΚ!$F$44</f>
        <v>0</v>
      </c>
      <c r="AE44" s="1">
        <f>ΔΕΚ!$F$45</f>
        <v>0</v>
      </c>
      <c r="AF44" s="1">
        <f>ΔΕΚ!$F$46</f>
        <v>0</v>
      </c>
      <c r="AG44" s="1">
        <f>ΔΕΚ!$F$47</f>
        <v>0</v>
      </c>
      <c r="AH44" s="1">
        <f>ΔΕΚ!$F$48</f>
        <v>0</v>
      </c>
      <c r="AI44" s="1">
        <f>ΔΕΚ!$F$49</f>
        <v>0</v>
      </c>
      <c r="AJ44" s="1">
        <f>ΔΕΚ!$F$50</f>
        <v>0</v>
      </c>
      <c r="AK44" s="1">
        <f>ΔΕΚ!$F$51</f>
        <v>0</v>
      </c>
      <c r="AL44" s="1">
        <f>ΔΕΚ!$F$52</f>
        <v>0</v>
      </c>
      <c r="AM44" s="1">
        <f>ΔΕΚ!$F$53</f>
        <v>0</v>
      </c>
      <c r="AN44" s="1">
        <f>ΔΕΚ!$F$54</f>
        <v>0</v>
      </c>
      <c r="AO44" s="1">
        <f>ΔΕΚ!$F$55</f>
        <v>0</v>
      </c>
      <c r="AP44" s="1">
        <f>ΔΕΚ!$F$56</f>
        <v>0</v>
      </c>
      <c r="AQ44" s="1">
        <f>ΔΕΚ!$F$57</f>
        <v>0</v>
      </c>
      <c r="AR44" s="1">
        <f>ΔΕΚ!$F$58</f>
        <v>0</v>
      </c>
      <c r="AS44" s="1">
        <f>ΔΕΚ!$F$59</f>
        <v>96493</v>
      </c>
      <c r="AT44" s="1">
        <f>ΔΕΚ!$F$60</f>
        <v>0</v>
      </c>
      <c r="AU44" s="1">
        <f>ΔΕΚ!$F$61</f>
        <v>96493</v>
      </c>
      <c r="AV44" s="1">
        <f>ΔΕΚ!$F$62</f>
        <v>0</v>
      </c>
      <c r="AW44" s="1">
        <f>ΔΕΚ!$F$63</f>
        <v>0</v>
      </c>
      <c r="AX44" s="1">
        <f>ΔΕΚ!$F$64</f>
        <v>0</v>
      </c>
      <c r="AY44" s="1">
        <f>ΔΕΚ!$F$65</f>
        <v>4310869.07</v>
      </c>
      <c r="AZ44" s="1">
        <f>ΔΕΚ!$F$72</f>
        <v>3045369.5500000003</v>
      </c>
      <c r="BA44" s="1">
        <f>ΔΕΚ!$F$73</f>
        <v>412016.03</v>
      </c>
      <c r="BB44" s="1">
        <f>ΔΕΚ!$F$74</f>
        <v>199913.91999999998</v>
      </c>
      <c r="BC44" s="1">
        <f>ΔΕΚ!$F$75</f>
        <v>221739.58000000002</v>
      </c>
      <c r="BD44" s="1">
        <f>ΔΕΚ!$F$76</f>
        <v>0</v>
      </c>
      <c r="BE44" s="1">
        <f>ΔΕΚ!$F$77</f>
        <v>0</v>
      </c>
      <c r="BF44" s="1">
        <f>ΔΕΚ!$F$78</f>
        <v>7604.160000000001</v>
      </c>
      <c r="BG44" s="1">
        <f>ΔΕΚ!$F$79</f>
        <v>0</v>
      </c>
      <c r="BH44" s="1">
        <f>ΔΕΚ!$F$80</f>
        <v>1737496.3099999998</v>
      </c>
      <c r="BI44" s="1">
        <f>ΔΕΚ!$F$81</f>
        <v>440801.50000000006</v>
      </c>
      <c r="BJ44" s="1">
        <f>ΔΕΚ!$F$82</f>
        <v>0</v>
      </c>
      <c r="BK44" s="1">
        <f>ΔΕΚ!$F$83</f>
        <v>141071.67</v>
      </c>
      <c r="BL44" s="1">
        <f>ΔΕΚ!$F$84</f>
        <v>0</v>
      </c>
      <c r="BM44" s="1">
        <f>ΔΕΚ!$F$85</f>
        <v>0</v>
      </c>
      <c r="BN44" s="1">
        <f>ΔΕΚ!$F$86</f>
        <v>0</v>
      </c>
      <c r="BO44" s="1">
        <f>ΔΕΚ!$F$87</f>
        <v>0</v>
      </c>
      <c r="BP44" s="1">
        <f>ΔΕΚ!$F$88</f>
        <v>0</v>
      </c>
      <c r="BQ44" s="1">
        <f>ΔΕΚ!$F$89</f>
        <v>0</v>
      </c>
      <c r="BR44" s="1">
        <f>ΔΕΚ!$F$90</f>
        <v>12924.96</v>
      </c>
      <c r="BS44" s="1">
        <f>ΔΕΚ!$F$91</f>
        <v>175079.5</v>
      </c>
      <c r="BT44" s="1">
        <f>ΔΕΚ!$F$92</f>
        <v>0</v>
      </c>
      <c r="BU44" s="1">
        <f>ΔΕΚ!$F$93</f>
        <v>96493</v>
      </c>
      <c r="BV44" s="1">
        <f>ΔΕΚ!$F$94</f>
        <v>0</v>
      </c>
      <c r="BW44" s="1">
        <f>ΔΕΚ!$F$95</f>
        <v>0</v>
      </c>
      <c r="BX44" s="1">
        <f>ΔΕΚ!$F$96</f>
        <v>0</v>
      </c>
      <c r="BY44" s="1">
        <f>ΔΕΚ!$F$97</f>
        <v>0</v>
      </c>
      <c r="BZ44" s="1">
        <f>ΔΕΚ!$F$98</f>
        <v>0</v>
      </c>
      <c r="CA44" s="1">
        <f>ΔΕΚ!$F$99</f>
        <v>0</v>
      </c>
      <c r="CB44" s="1">
        <f>ΔΕΚ!$F$100</f>
        <v>5111941.99</v>
      </c>
      <c r="CC44" s="1">
        <f>ΔΕΚ!$F$101</f>
        <v>5111941.99</v>
      </c>
      <c r="CD44" s="1">
        <f>ΔΕΚ!$F$109</f>
        <v>2003036</v>
      </c>
      <c r="CE44" s="1">
        <f>ΔΕΚ!$F$110</f>
        <v>0</v>
      </c>
      <c r="CF44" s="1">
        <f>ΔΕΚ!$F$111</f>
        <v>306255.92</v>
      </c>
      <c r="CG44" s="1">
        <f>ΔΕΚ!$F$112</f>
        <v>1696780.08</v>
      </c>
      <c r="CH44" s="1">
        <f>ΔΕΚ!$F$113</f>
        <v>0</v>
      </c>
      <c r="CI44" s="1">
        <f>ΔΕΚ!$F$114</f>
        <v>0</v>
      </c>
      <c r="CJ44" s="1">
        <f>ΔΕΚ!$F$115</f>
        <v>0</v>
      </c>
      <c r="CK44" s="1">
        <f>ΔΕΚ!$F$116</f>
        <v>0</v>
      </c>
      <c r="CL44" s="1">
        <f>ΔΕΚ!$F$117</f>
        <v>0</v>
      </c>
      <c r="CM44" s="1">
        <f>ΔΕΚ!$F$118</f>
        <v>0</v>
      </c>
      <c r="CN44" s="1">
        <f>ΔΕΚ!$F$119</f>
        <v>259506.73</v>
      </c>
      <c r="CO44" s="1">
        <f>ΔΕΚ!$F$120</f>
        <v>259506.73</v>
      </c>
      <c r="CP44" s="1">
        <f>ΔΕΚ!$F$121</f>
        <v>0</v>
      </c>
      <c r="CQ44" s="1">
        <f>ΔΕΚ!$F$122</f>
        <v>0</v>
      </c>
      <c r="CR44" s="1">
        <f>ΔΕΚ!$F$123</f>
        <v>0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8"/>
  <sheetViews>
    <sheetView zoomScalePageLayoutView="0" workbookViewId="0" topLeftCell="A121">
      <selection activeCell="C154" sqref="C154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ΙΑΝ!C4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ΙΑΝ!C6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ΙΑΝ!F8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164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182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/>
      <c r="F18" s="54">
        <f>ΙΑΝ!F18+ΦΕΒ!E18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ΙΑΝ!F19+ΦΕΒ!E19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/>
      <c r="F20" s="54">
        <f>ΙΑΝ!F20+ΦΕΒ!E20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ΙΑΝ!F21+ΦΕΒ!E21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248.9</v>
      </c>
      <c r="F22" s="54">
        <f>ΙΑΝ!F22+ΦΕΒ!E22</f>
        <v>248.9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ΙΑΝ!F23+ΦΕΒ!E23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248.9</v>
      </c>
      <c r="F24" s="57">
        <f>ΙΑΝ!F24+ΦΕΒ!E24</f>
        <v>248.9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734679.63</v>
      </c>
      <c r="F25" s="54">
        <f>ΙΑΝ!F25+ΦΕΒ!E25</f>
        <v>767994.33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>
        <v>670267.23</v>
      </c>
      <c r="F26" s="56">
        <f>ΙΑΝ!F26+ΦΕΒ!E26</f>
        <v>670267.23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ΙΑΝ!F27+ΦΕΒ!E27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ΙΑΝ!F28+ΦΕΒ!E28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ΙΑΝ!F29+ΦΕΒ!E29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ΙΑΝ!F30+ΦΕΒ!E30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ΙΑΝ!F31+ΦΕΒ!E31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2492.54</v>
      </c>
      <c r="F32" s="56">
        <f>ΙΑΝ!F32+ΦΕΒ!E32</f>
        <v>2495.97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ΙΑΝ!F33+ΦΕΒ!E33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ΙΑΝ!F34+ΦΕΒ!E34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f>9828.48+9395.05</f>
        <v>19223.53</v>
      </c>
      <c r="F35" s="54">
        <f>ΙΑΝ!F35+ΦΕΒ!E35</f>
        <v>19373.53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9395.05</v>
      </c>
      <c r="F36" s="55">
        <f>ΙΑΝ!F36+ΦΕΒ!E36</f>
        <v>9395.05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>ΙΑΝ!F37+ΦΕΒ!E37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ΙΑΝ!F38+ΦΕΒ!E38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ΙΑΝ!F39+ΦΕΒ!E39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ΙΑΝ!F40+ΦΕΒ!E40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ΙΑΝ!F41+ΦΕΒ!E41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ΙΑΝ!F42+ΦΕΒ!E42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ΙΑΝ!F43+ΦΕΒ!E43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ΙΑΝ!F44+ΦΕΒ!E44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/>
      <c r="F45" s="54">
        <f>ΙΑΝ!F45+ΦΕΒ!E45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ΙΑΝ!F46+ΦΕΒ!E46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ΙΑΝ!F47+ΦΕΒ!E47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/>
      <c r="F48" s="63">
        <f>ΙΑΝ!F48+ΦΕΒ!E48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ΙΑΝ!F49+ΦΕΒ!E49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ΙΑΝ!F50+ΦΕΒ!E50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ΙΑΝ!F51+ΦΕΒ!E51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ΙΑΝ!F52+ΦΕΒ!E52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ΙΑΝ!F53+ΦΕΒ!E53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ΙΑΝ!F54+ΦΕΒ!E54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ΙΑΝ!F55+ΦΕΒ!E55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ΙΑΝ!F56+ΦΕΒ!E56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ΙΑΝ!F57+ΦΕΒ!E57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ΙΑΝ!F58+ΦΕΒ!E58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/>
      <c r="F59" s="54">
        <f>ΙΑΝ!F59+ΦΕΒ!E59</f>
        <v>0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ΙΑΝ!F60+ΦΕΒ!E60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ΙΑΝ!F61+ΦΕΒ!E61</f>
        <v>0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ΙΑΝ!F62+ΦΕΒ!E62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ΙΑΝ!F63+ΦΕΒ!E63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ΙΑΝ!F64+ΦΕΒ!E64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SUM(E59+E48+E45+E37+E35+E34+E25+E22+E20+E18)</f>
        <v>754152.06</v>
      </c>
      <c r="F65" s="146">
        <f>F18+F20+F22+F25+F34+F35+F37+F45+F48+F59</f>
        <v>787616.76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182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170230.6</v>
      </c>
      <c r="F72" s="54">
        <f>ΙΑΝ!F72+ΦΕΒ!E72</f>
        <v>354909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1992.08</v>
      </c>
      <c r="F73" s="61">
        <f>ΙΑΝ!F73+ΦΕΒ!E73</f>
        <v>38600.96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2662.5</v>
      </c>
      <c r="F74" s="56">
        <f>ΙΑΝ!F74+ΦΕΒ!E74</f>
        <v>19394.24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1791.13</v>
      </c>
      <c r="F75" s="61">
        <f>ΙΑΝ!F75+ΦΕΒ!E75</f>
        <v>4143.65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>
        <v>0</v>
      </c>
      <c r="F76" s="56">
        <f>ΙΑΝ!F76+ΦΕΒ!E76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>
        <v>0</v>
      </c>
      <c r="F77" s="56">
        <f>ΙΑΝ!F77+ΦΕΒ!E77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1791.13</v>
      </c>
      <c r="F78" s="56">
        <f>ΙΑΝ!F78+ΦΕΒ!E78</f>
        <v>4143.65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>
        <v>0</v>
      </c>
      <c r="F79" s="57">
        <f>ΙΑΝ!F79+ΦΕΒ!E79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113264.71</v>
      </c>
      <c r="F80" s="54">
        <f>ΙΑΝ!F80+ΦΕΒ!E80</f>
        <v>261844.72999999998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26265.11</v>
      </c>
      <c r="F81" s="57">
        <f>ΙΑΝ!F81+ΦΕΒ!E81</f>
        <v>102479.25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ΙΑΝ!F82+ΦΕΒ!E82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9395.05</v>
      </c>
      <c r="F83" s="67">
        <f>ΙΑΝ!F83+ΦΕΒ!E83</f>
        <v>9395.05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ΙΑΝ!F84+ΦΕΒ!E84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ΙΑΝ!F85+ΦΕΒ!E85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ΙΑΝ!F86+ΦΕΒ!E86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ΙΑΝ!F87+ΦΕΒ!E87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ΙΑΝ!F88+ΦΕΒ!E88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ΙΑΝ!F89+ΦΕΒ!E89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1418.94</v>
      </c>
      <c r="F90" s="67">
        <f>ΙΑΝ!F90+ΦΕΒ!E90</f>
        <v>1518.97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ΙΑΝ!F91+ΦΕΒ!E91</f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ΙΑΝ!F92+ΦΕΒ!E92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ΙΑΝ!F93+ΦΕΒ!E93</f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ΙΑΝ!F94+ΦΕΒ!E94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ΙΑΝ!F95+ΦΕΒ!E95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ΙΑΝ!F96+ΦΕΒ!E96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ΙΑΝ!F97+ΦΕΒ!E97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ΙΑΝ!F98+ΦΕΒ!E98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ΙΑΝ!F99+ΦΕΒ!E99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294309.30000000005</v>
      </c>
      <c r="F100" s="146">
        <f>F91+F90+F85+F84+F83+F82+F80+F72+F99</f>
        <v>627667.75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294309.30000000005</v>
      </c>
      <c r="F101" s="146">
        <f>F100-F99</f>
        <v>627667.75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2504215.6500000004</v>
      </c>
      <c r="F109" s="172">
        <f>F110+F111+F112</f>
        <v>2964058.0100000002</v>
      </c>
      <c r="G109" s="26"/>
    </row>
    <row r="110" spans="2:7" ht="12.75">
      <c r="B110" s="173"/>
      <c r="C110" s="174" t="s">
        <v>121</v>
      </c>
      <c r="D110" s="50">
        <f>ΙΑΝ!D110</f>
        <v>0</v>
      </c>
      <c r="E110" s="50">
        <f>ΙΑΝ!F110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ΙΑΝ!D111</f>
        <v>92698.41</v>
      </c>
      <c r="E111" s="50">
        <f>ΙΑΝ!F111</f>
        <v>92698.41</v>
      </c>
      <c r="F111" s="236">
        <v>95190.95</v>
      </c>
      <c r="G111" s="26"/>
    </row>
    <row r="112" spans="2:7" ht="12.75">
      <c r="B112" s="173"/>
      <c r="C112" s="174" t="s">
        <v>123</v>
      </c>
      <c r="D112" s="50">
        <f>ΙΑΝ!D112</f>
        <v>2711410.59</v>
      </c>
      <c r="E112" s="50">
        <f>ΙΑΝ!F112</f>
        <v>2411517.24</v>
      </c>
      <c r="F112" s="236">
        <v>2868867.06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ΙΑΝ!D114</f>
        <v>0</v>
      </c>
      <c r="E114" s="50">
        <f>ΙΑΝ!F114</f>
        <v>0</v>
      </c>
      <c r="F114" s="236"/>
      <c r="G114" s="26"/>
    </row>
    <row r="115" spans="2:7" ht="12.75">
      <c r="B115" s="173"/>
      <c r="C115" s="174" t="s">
        <v>126</v>
      </c>
      <c r="D115" s="50">
        <f>ΙΑΝ!D115</f>
        <v>0</v>
      </c>
      <c r="E115" s="50">
        <f>ΙΑΝ!F115</f>
        <v>0</v>
      </c>
      <c r="F115" s="236"/>
      <c r="G115" s="26"/>
    </row>
    <row r="116" spans="2:7" ht="12.75">
      <c r="B116" s="173"/>
      <c r="C116" s="174" t="s">
        <v>127</v>
      </c>
      <c r="D116" s="50">
        <f>ΙΑΝ!D116</f>
        <v>0</v>
      </c>
      <c r="E116" s="50">
        <f>ΙΑΝ!F116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ΙΑΝ!D117</f>
        <v>0</v>
      </c>
      <c r="E117" s="51">
        <f>ΙΑΝ!F117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ΙΑΝ!D118</f>
        <v>0</v>
      </c>
      <c r="E118" s="51">
        <f>ΙΑΝ!F118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97299.91</v>
      </c>
      <c r="F119" s="72">
        <f>F120+F122</f>
        <v>141566.1</v>
      </c>
      <c r="G119" s="26"/>
    </row>
    <row r="120" spans="2:7" ht="12.75">
      <c r="B120" s="173"/>
      <c r="C120" s="174" t="s">
        <v>134</v>
      </c>
      <c r="D120" s="50">
        <f>ΙΑΝ!D120</f>
        <v>299507.39</v>
      </c>
      <c r="E120" s="50">
        <f>ΙΑΝ!F120</f>
        <v>97299.91</v>
      </c>
      <c r="F120" s="236">
        <v>141566.1</v>
      </c>
      <c r="G120" s="26"/>
    </row>
    <row r="121" spans="2:7" ht="25.5">
      <c r="B121" s="178"/>
      <c r="C121" s="179" t="s">
        <v>22</v>
      </c>
      <c r="D121" s="52">
        <f>ΙΑΝ!D121</f>
        <v>0</v>
      </c>
      <c r="E121" s="52">
        <f>ΙΑΝ!F121</f>
        <v>0</v>
      </c>
      <c r="F121" s="238"/>
      <c r="G121" s="26"/>
    </row>
    <row r="122" spans="2:7" ht="12.75">
      <c r="B122" s="173"/>
      <c r="C122" s="174" t="s">
        <v>135</v>
      </c>
      <c r="D122" s="50">
        <f>ΙΑΝ!D122</f>
        <v>0</v>
      </c>
      <c r="E122" s="50">
        <f>ΙΑΝ!F122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ΙΑΝ!D123</f>
        <v>0</v>
      </c>
      <c r="E123" s="53">
        <f>ΙΑΝ!F123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42432</v>
      </c>
      <c r="C127" s="241">
        <v>42432</v>
      </c>
      <c r="D127" s="188"/>
      <c r="E127" s="258">
        <v>42432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754152.0599999999</v>
      </c>
      <c r="F137" s="99">
        <f>SUM(F138:F142)</f>
        <v>787616.76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248.9</v>
      </c>
      <c r="F138" s="102">
        <f>F22</f>
        <v>248.9</v>
      </c>
    </row>
    <row r="139" spans="2:6" ht="12.75">
      <c r="B139" s="4"/>
      <c r="C139" s="5" t="s">
        <v>26</v>
      </c>
      <c r="D139" s="100">
        <v>25000</v>
      </c>
      <c r="E139" s="101">
        <f>E32+E44+E55</f>
        <v>2492.54</v>
      </c>
      <c r="F139" s="102">
        <f>F32+F44+F55</f>
        <v>2495.97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0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751410.62</v>
      </c>
      <c r="F142" s="102">
        <f>(F18-F19)+F20+(F25-F28-F29-F30-F31-F32)+F34+F35+(F37-F39-F41-F42-F43-F44)+(F45-F46-F47)+(F48-F50-F52-F53-F54-F55-F57-F58)+(F59-F60-F61-F63)</f>
        <v>784871.89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294309.30000000005</v>
      </c>
      <c r="F143" s="105">
        <f>SUM(F144:F148)</f>
        <v>627667.75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4654.58</v>
      </c>
      <c r="F144" s="102">
        <f>F73+F74</f>
        <v>57995.2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289654.72000000003</v>
      </c>
      <c r="F148" s="102">
        <f>F72-F73-F74-F76-F77+F80+F82+F83+F84+(F85-F87-F88-F89)+F90</f>
        <v>569672.55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459842.7599999999</v>
      </c>
      <c r="F149" s="105">
        <f>F137-F143</f>
        <v>159949.01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-459842.7599999999</v>
      </c>
      <c r="F150" s="105">
        <f>-F149</f>
        <v>-159949.01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-459842.35999999987</v>
      </c>
      <c r="F151" s="102">
        <f>-(F109-D109)</f>
        <v>-159949.01000000024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-0.40000000002328306</v>
      </c>
      <c r="F164" s="108">
        <f>F150-F152-F155-F158-F161-F151</f>
        <v>2.3283064365386963E-10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0.39999999990686774</v>
      </c>
      <c r="F167" s="6">
        <f>D109+F65-F101-F109</f>
        <v>0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E130:F130"/>
    <mergeCell ref="E129:F129"/>
    <mergeCell ref="B2:F2"/>
    <mergeCell ref="B70:B71"/>
    <mergeCell ref="C70:C71"/>
    <mergeCell ref="B16:B17"/>
    <mergeCell ref="C16:C17"/>
    <mergeCell ref="B135:B136"/>
    <mergeCell ref="C135:C136"/>
    <mergeCell ref="E126:F126"/>
    <mergeCell ref="E127:F127"/>
    <mergeCell ref="E128:F128"/>
  </mergeCells>
  <printOptions/>
  <pageMargins left="0.7480314960629921" right="0.7480314960629921" top="0.984251968503937" bottom="0.1968503937007874" header="0.5118110236220472" footer="0.5118110236220472"/>
  <pageSetup fitToHeight="0" fitToWidth="1" horizontalDpi="300" verticalDpi="300" orientation="portrait" paperSize="9" scale="59" r:id="rId1"/>
  <headerFooter alignWithMargins="0">
    <oddFooter>&amp;CΣελίδα &amp;P από &amp;N</oddFooter>
  </headerFooter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8"/>
  <sheetViews>
    <sheetView zoomScalePageLayoutView="0" workbookViewId="0" topLeftCell="A96">
      <selection activeCell="F111" sqref="F111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ΦΕΒ!C4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ΦΕΒ!C6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ΦΕΒ!F8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165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183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ΦΕΒ!F18+ΜΑΡ!E18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ΦΕΒ!F19+ΜΑΡ!E19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ΦΕΒ!F20+ΜΑΡ!E20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ΦΕΒ!F21+ΜΑΡ!E21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ΦΕΒ!F22+ΜΑΡ!E22</f>
        <v>373.35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ΦΕΒ!F23+ΜΑΡ!E23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ΦΕΒ!F24+ΜΑΡ!E24</f>
        <v>373.35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400299.55</v>
      </c>
      <c r="F25" s="54">
        <f>ΦΕΒ!F25+ΜΑΡ!E25</f>
        <v>1168293.88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>
        <v>334902.59</v>
      </c>
      <c r="F26" s="56">
        <f>ΦΕΒ!F26+ΜΑΡ!E26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ΦΕΒ!F27+ΜΑΡ!E27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ΦΕΒ!F28+ΜΑΡ!E28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ΦΕΒ!F29+ΜΑΡ!E29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ΦΕΒ!F30+ΜΑΡ!E30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ΦΕΒ!F31+ΜΑΡ!E31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/>
      <c r="F32" s="56">
        <f>ΦΕΒ!F32+ΜΑΡ!E32</f>
        <v>2495.97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ΦΕΒ!F33+ΜΑΡ!E33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ΦΕΒ!F34+ΜΑΡ!E34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13366.21</v>
      </c>
      <c r="F35" s="54">
        <f>ΦΕΒ!F35+ΜΑΡ!E35</f>
        <v>32739.739999999998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11893.16</v>
      </c>
      <c r="F36" s="55">
        <f>ΦΕΒ!F36+ΜΑΡ!E36</f>
        <v>21288.21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>ΦΕΒ!F37+ΜΑΡ!E37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ΦΕΒ!F38+ΜΑΡ!E38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ΦΕΒ!F39+ΜΑΡ!E39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ΦΕΒ!F40+ΜΑΡ!E40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ΦΕΒ!F41+ΜΑΡ!E41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ΦΕΒ!F42+ΜΑΡ!E42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ΦΕΒ!F43+ΜΑΡ!E43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ΦΕΒ!F44+ΜΑΡ!E44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/>
      <c r="F45" s="54">
        <f>ΦΕΒ!F45+ΜΑΡ!E45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ΦΕΒ!F46+ΜΑΡ!E46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ΦΕΒ!F47+ΜΑΡ!E47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/>
      <c r="F48" s="63">
        <f>ΦΕΒ!F48+ΜΑΡ!E48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ΦΕΒ!F49+ΜΑΡ!E49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ΦΕΒ!F50+ΜΑΡ!E50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ΦΕΒ!F51+ΜΑΡ!E51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ΦΕΒ!F52+ΜΑΡ!E52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ΦΕΒ!F53+ΜΑΡ!E53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ΦΕΒ!F54+ΜΑΡ!E54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ΦΕΒ!F55+ΜΑΡ!E55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ΦΕΒ!F56+ΜΑΡ!E56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ΦΕΒ!F57+ΜΑΡ!E57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ΦΕΒ!F58+ΜΑΡ!E58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/>
      <c r="F59" s="54">
        <f>ΦΕΒ!F59+ΜΑΡ!E59</f>
        <v>0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ΦΕΒ!F60+ΜΑΡ!E60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ΦΕΒ!F61+ΜΑΡ!E61</f>
        <v>0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ΦΕΒ!F62+ΜΑΡ!E62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ΦΕΒ!F63+ΜΑΡ!E63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ΦΕΒ!F64+ΜΑΡ!E64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413790.21</v>
      </c>
      <c r="F65" s="146">
        <f>F18+F20+F22+F25+F34+F35+F37+F45+F48+F59</f>
        <v>1201406.97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183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310674.75</v>
      </c>
      <c r="F72" s="54">
        <f>ΦΕΒ!F72+ΜΑΡ!E72</f>
        <v>665583.75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37977.04</v>
      </c>
      <c r="F73" s="61">
        <f>ΦΕΒ!F73+ΜΑΡ!E73</f>
        <v>76578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22365.81</v>
      </c>
      <c r="F74" s="56">
        <f>ΦΕΒ!F74+ΜΑΡ!E74</f>
        <v>41760.05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385.27</v>
      </c>
      <c r="F75" s="61">
        <f>ΦΕΒ!F75+ΜΑΡ!E75</f>
        <v>4528.92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ΦΕΒ!F76+ΜΑΡ!E76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ΦΕΒ!F77+ΜΑΡ!E77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385.27</v>
      </c>
      <c r="F78" s="56">
        <f>ΦΕΒ!F78+ΜΑΡ!E78</f>
        <v>4528.92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ΦΕΒ!F79+ΜΑΡ!E79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112195.99</v>
      </c>
      <c r="F80" s="54">
        <f>ΦΕΒ!F80+ΜΑΡ!E80</f>
        <v>374040.72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4762.53</v>
      </c>
      <c r="F81" s="57">
        <f>ΦΕΒ!F81+ΜΑΡ!E81</f>
        <v>107241.78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ΦΕΒ!F82+ΜΑΡ!E82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11893.16</v>
      </c>
      <c r="F83" s="67">
        <f>ΦΕΒ!F83+ΜΑΡ!E83</f>
        <v>21288.21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ΦΕΒ!F84+ΜΑΡ!E84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ΦΕΒ!F85+ΜΑΡ!E85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ΦΕΒ!F86+ΜΑΡ!E86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ΦΕΒ!F87+ΜΑΡ!E87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ΦΕΒ!F88+ΜΑΡ!E88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ΦΕΒ!F89+ΜΑΡ!E89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2135.5</v>
      </c>
      <c r="F90" s="67">
        <f>ΦΕΒ!F90+ΜΑΡ!E90</f>
        <v>3654.4700000000003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ΦΕΒ!F91+ΜΑΡ!E91</f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ΦΕΒ!F92+ΜΑΡ!E92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ΦΕΒ!F93+ΜΑΡ!E93</f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ΦΕΒ!F94+ΜΑΡ!E94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ΦΕΒ!F95+ΜΑΡ!E95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ΦΕΒ!F96+ΜΑΡ!E96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ΦΕΒ!F97+ΜΑΡ!E97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ΦΕΒ!F98+ΜΑΡ!E98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ΦΕΒ!F99+ΜΑΡ!E99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436899.4</v>
      </c>
      <c r="F100" s="146">
        <f>F91+F90+F85+F84+F83+F82+F80+F72+F99</f>
        <v>1064567.15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436899.4</v>
      </c>
      <c r="F101" s="146">
        <f>F100-F99</f>
        <v>1064567.15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2964058.0100000002</v>
      </c>
      <c r="F109" s="172">
        <f>F110+F111+F112</f>
        <v>2940948.8200000003</v>
      </c>
      <c r="G109" s="26"/>
    </row>
    <row r="110" spans="2:7" ht="12.75">
      <c r="B110" s="173"/>
      <c r="C110" s="174" t="s">
        <v>121</v>
      </c>
      <c r="D110" s="50">
        <f>ΦΕΒ!D110</f>
        <v>0</v>
      </c>
      <c r="E110" s="50">
        <f>ΦΕΒ!F110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ΦΕΒ!D111</f>
        <v>92698.41</v>
      </c>
      <c r="E111" s="50">
        <f>ΦΕΒ!F111</f>
        <v>95190.95</v>
      </c>
      <c r="F111" s="236">
        <v>95190.95</v>
      </c>
      <c r="G111" s="26"/>
    </row>
    <row r="112" spans="2:7" ht="12.75">
      <c r="B112" s="173"/>
      <c r="C112" s="174" t="s">
        <v>123</v>
      </c>
      <c r="D112" s="50">
        <f>ΦΕΒ!D112</f>
        <v>2711410.59</v>
      </c>
      <c r="E112" s="50">
        <f>ΦΕΒ!F112</f>
        <v>2868867.06</v>
      </c>
      <c r="F112" s="236">
        <v>2845757.87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ΦΕΒ!D114</f>
        <v>0</v>
      </c>
      <c r="E114" s="50">
        <f>ΦΕΒ!F114</f>
        <v>0</v>
      </c>
      <c r="F114" s="236"/>
      <c r="G114" s="26"/>
    </row>
    <row r="115" spans="2:7" ht="12.75">
      <c r="B115" s="173"/>
      <c r="C115" s="174" t="s">
        <v>126</v>
      </c>
      <c r="D115" s="50">
        <f>ΦΕΒ!D115</f>
        <v>0</v>
      </c>
      <c r="E115" s="50">
        <f>ΦΕΒ!F115</f>
        <v>0</v>
      </c>
      <c r="F115" s="236"/>
      <c r="G115" s="26"/>
    </row>
    <row r="116" spans="2:7" ht="12.75">
      <c r="B116" s="173"/>
      <c r="C116" s="174" t="s">
        <v>127</v>
      </c>
      <c r="D116" s="50">
        <f>ΦΕΒ!D116</f>
        <v>0</v>
      </c>
      <c r="E116" s="50">
        <f>ΦΕΒ!F116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ΦΕΒ!D117</f>
        <v>0</v>
      </c>
      <c r="E117" s="51">
        <f>ΦΕΒ!F117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ΦΕΒ!D118</f>
        <v>0</v>
      </c>
      <c r="E118" s="51">
        <f>ΦΕΒ!F118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141566.1</v>
      </c>
      <c r="F119" s="72">
        <f>F120+F122</f>
        <v>129021.59</v>
      </c>
      <c r="G119" s="26"/>
    </row>
    <row r="120" spans="2:7" ht="12.75">
      <c r="B120" s="173"/>
      <c r="C120" s="174" t="s">
        <v>134</v>
      </c>
      <c r="D120" s="50">
        <f>ΦΕΒ!D120</f>
        <v>299507.39</v>
      </c>
      <c r="E120" s="50">
        <f>ΦΕΒ!F120</f>
        <v>141566.1</v>
      </c>
      <c r="F120" s="236">
        <v>129021.59</v>
      </c>
      <c r="G120" s="26"/>
    </row>
    <row r="121" spans="2:7" ht="25.5">
      <c r="B121" s="178"/>
      <c r="C121" s="179" t="s">
        <v>22</v>
      </c>
      <c r="D121" s="52">
        <f>ΦΕΒ!D121</f>
        <v>0</v>
      </c>
      <c r="E121" s="52">
        <f>ΦΕΒ!F121</f>
        <v>0</v>
      </c>
      <c r="F121" s="238"/>
      <c r="G121" s="26"/>
    </row>
    <row r="122" spans="2:7" ht="12.75">
      <c r="B122" s="173"/>
      <c r="C122" s="174" t="s">
        <v>135</v>
      </c>
      <c r="D122" s="50">
        <f>ΦΕΒ!D122</f>
        <v>0</v>
      </c>
      <c r="E122" s="50">
        <f>ΦΕΒ!F122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ΦΕΒ!D123</f>
        <v>0</v>
      </c>
      <c r="E123" s="53">
        <f>ΦΕΒ!F123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42465</v>
      </c>
      <c r="C127" s="241">
        <v>42465</v>
      </c>
      <c r="D127" s="188"/>
      <c r="E127" s="258">
        <v>42465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413790.21</v>
      </c>
      <c r="F137" s="99">
        <f>SUM(F138:F142)</f>
        <v>1201406.97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373.35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2495.97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0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413665.76</v>
      </c>
      <c r="F142" s="102">
        <f>(F18-F19)+F20+(F25-F28-F29-F30-F31-F32)+F34+F35+(F37-F39-F41-F42-F43-F44)+(F45-F46-F47)+(F48-F50-F52-F53-F54-F55-F57-F58)+(F59-F60-F61-F63)</f>
        <v>1198537.65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436899.4</v>
      </c>
      <c r="F143" s="105">
        <f>SUM(F144:F148)</f>
        <v>1064567.15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60342.850000000006</v>
      </c>
      <c r="F144" s="102">
        <f>F73+F74</f>
        <v>118338.05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376556.55</v>
      </c>
      <c r="F148" s="102">
        <f>F72-F73-F74-F76-F77+F80+F82+F83+F84+(F85-F87-F88-F89)+F90</f>
        <v>946229.0999999999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-23109.190000000002</v>
      </c>
      <c r="F149" s="105">
        <f>F137-F143</f>
        <v>136839.82000000007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23109.190000000002</v>
      </c>
      <c r="F150" s="105">
        <f>-F149</f>
        <v>-136839.82000000007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23109.189999999944</v>
      </c>
      <c r="F151" s="102">
        <f>-(F109-D109)</f>
        <v>-136839.8200000003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5.820766091346741E-11</v>
      </c>
      <c r="F164" s="108">
        <f>F150-F152-F155-F158-F161-F151</f>
        <v>2.3283064365386963E-10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</v>
      </c>
      <c r="F167" s="6">
        <f>D109+F65-F101-F109</f>
        <v>0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E130:F130"/>
    <mergeCell ref="E129:F129"/>
    <mergeCell ref="B2:F2"/>
    <mergeCell ref="B16:B17"/>
    <mergeCell ref="C16:C17"/>
    <mergeCell ref="B70:B71"/>
    <mergeCell ref="C70:C71"/>
    <mergeCell ref="B135:B136"/>
    <mergeCell ref="C135:C136"/>
    <mergeCell ref="E126:F126"/>
    <mergeCell ref="E127:F127"/>
    <mergeCell ref="E128:F128"/>
  </mergeCells>
  <printOptions/>
  <pageMargins left="0.7480314960629921" right="0.7480314960629921" top="0.7874015748031497" bottom="0.7874015748031497" header="0.5118110236220472" footer="0.5118110236220472"/>
  <pageSetup fitToHeight="0" fitToWidth="1" horizontalDpi="300" verticalDpi="300" orientation="portrait" paperSize="9" scale="59" r:id="rId1"/>
  <rowBreaks count="2" manualBreakCount="2">
    <brk id="6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8"/>
  <sheetViews>
    <sheetView zoomScalePageLayoutView="0" workbookViewId="0" topLeftCell="A97">
      <selection activeCell="F111" sqref="F111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ΜΑΡ!C4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ΜΑΡ!C6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ΜΑΡ!F8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166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184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ΜΑΡ!F18+ΑΠΡ!E18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ΜΑΡ!F19+ΑΠΡ!E19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ΜΑΡ!F20+ΑΠΡ!E20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ΜΑΡ!F21+ΑΠΡ!E21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0</v>
      </c>
      <c r="F22" s="54">
        <f>ΜΑΡ!F22+ΑΠΡ!E22</f>
        <v>373.35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ΜΑΡ!F23+ΑΠΡ!E23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/>
      <c r="F24" s="57">
        <f>ΜΑΡ!F24+ΑΠΡ!E24</f>
        <v>373.35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f>17159.22+10886.81+650</f>
        <v>28696.03</v>
      </c>
      <c r="F25" s="54">
        <f>ΜΑΡ!F25+ΑΠΡ!E25</f>
        <v>1196989.91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ΜΑΡ!F26+ΑΠΡ!E26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ΜΑΡ!F27+ΑΠΡ!E27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ΜΑΡ!F28+ΑΠΡ!E28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ΜΑΡ!F29+ΑΠΡ!E29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ΜΑΡ!F30+ΑΠΡ!E30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ΜΑΡ!F31+ΑΠΡ!E31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/>
      <c r="F32" s="56">
        <f>ΜΑΡ!F32+ΑΠΡ!E32</f>
        <v>2495.97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ΜΑΡ!F33+ΑΠΡ!E33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ΜΑΡ!F34+ΑΠΡ!E34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17423.8</v>
      </c>
      <c r="F35" s="54">
        <f>ΜΑΡ!F35+ΑΠΡ!E35</f>
        <v>50163.53999999999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16753</v>
      </c>
      <c r="F36" s="55">
        <f>ΜΑΡ!F36+ΑΠΡ!E36</f>
        <v>38041.21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>ΜΑΡ!F37+ΑΠΡ!E37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ΜΑΡ!F38+ΑΠΡ!E38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ΜΑΡ!F39+ΑΠΡ!E39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ΜΑΡ!F40+ΑΠΡ!E40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ΜΑΡ!F41+ΑΠΡ!E41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ΜΑΡ!F42+ΑΠΡ!E42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ΜΑΡ!F43+ΑΠΡ!E43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ΜΑΡ!F44+ΑΠΡ!E44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ΜΑΡ!F45+ΑΠΡ!E45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ΜΑΡ!F46+ΑΠΡ!E46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ΜΑΡ!F47+ΑΠΡ!E47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ΜΑΡ!F48+ΑΠΡ!E48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ΜΑΡ!F49+ΑΠΡ!E49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ΜΑΡ!F50+ΑΠΡ!E50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ΜΑΡ!F51+ΑΠΡ!E51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ΜΑΡ!F52+ΑΠΡ!E52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ΜΑΡ!F53+ΑΠΡ!E53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ΜΑΡ!F54+ΑΠΡ!E54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ΜΑΡ!F55+ΑΠΡ!E55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ΜΑΡ!F56+ΑΠΡ!E56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ΜΑΡ!F57+ΑΠΡ!E57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ΜΑΡ!F58+ΑΠΡ!E58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ΜΑΡ!F59+ΑΠΡ!E59</f>
        <v>0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ΜΑΡ!F60+ΑΠΡ!E60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ΜΑΡ!F61+ΑΠΡ!E61</f>
        <v>0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ΜΑΡ!F62+ΑΠΡ!E62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ΜΑΡ!F63+ΑΠΡ!E63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ΜΑΡ!F64+ΑΠΡ!E64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46119.83</v>
      </c>
      <c r="F65" s="146">
        <f>F18+F20+F22+F25+F34+F35+F37+F45+F48+F59</f>
        <v>1247526.8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184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184244.56</v>
      </c>
      <c r="F72" s="54">
        <f>ΜΑΡ!F72+ΑΠΡ!E72</f>
        <v>849828.31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38095.18</v>
      </c>
      <c r="F73" s="61">
        <f>ΜΑΡ!F73+ΑΠΡ!E73</f>
        <v>114673.18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37538.57</v>
      </c>
      <c r="F74" s="56">
        <f>ΜΑΡ!F74+ΑΠΡ!E74</f>
        <v>79298.62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0</v>
      </c>
      <c r="F75" s="61">
        <f>ΜΑΡ!F75+ΑΠΡ!E75</f>
        <v>4528.92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ΜΑΡ!F76+ΑΠΡ!E76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ΜΑΡ!F77+ΑΠΡ!E77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0</v>
      </c>
      <c r="F78" s="56">
        <f>ΜΑΡ!F78+ΑΠΡ!E78</f>
        <v>4528.92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ΜΑΡ!F79+ΑΠΡ!E79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154685.35</v>
      </c>
      <c r="F80" s="54">
        <f>ΜΑΡ!F80+ΑΠΡ!E80</f>
        <v>528726.07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37349.58</v>
      </c>
      <c r="F81" s="57">
        <f>ΜΑΡ!F81+ΑΠΡ!E81</f>
        <v>144591.36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ΜΑΡ!F82+ΑΠΡ!E82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16753</v>
      </c>
      <c r="F83" s="67">
        <f>ΜΑΡ!F83+ΑΠΡ!E83</f>
        <v>38041.21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ΜΑΡ!F84+ΑΠΡ!E84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ΜΑΡ!F85+ΑΠΡ!E85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ΜΑΡ!F86+ΑΠΡ!E86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ΜΑΡ!F87+ΑΠΡ!E87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ΜΑΡ!F88+ΑΠΡ!E88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ΜΑΡ!F89+ΑΠΡ!E89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362.34</v>
      </c>
      <c r="F90" s="67">
        <f>ΜΑΡ!F90+ΑΠΡ!E90</f>
        <v>4016.8100000000004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ΜΑΡ!F91+ΑΠΡ!E91</f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ΜΑΡ!F92+ΑΠΡ!E92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ΜΑΡ!F93+ΑΠΡ!E93</f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ΜΑΡ!F94+ΑΠΡ!E94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ΜΑΡ!F95+ΑΠΡ!E95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ΜΑΡ!F96+ΑΠΡ!E96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ΜΑΡ!F97+ΑΠΡ!E97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ΜΑΡ!F98+ΑΠΡ!E98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>ΜΑΡ!F99+ΑΠΡ!E99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356045.25</v>
      </c>
      <c r="F100" s="146">
        <f>F91+F90+F85+F84+F83+F82+F80+F72+F99</f>
        <v>1420612.4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356045.25</v>
      </c>
      <c r="F101" s="146">
        <f>F100-F99</f>
        <v>1420612.4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2940948.8200000003</v>
      </c>
      <c r="F109" s="172">
        <f>F110+F111+F112</f>
        <v>2631023</v>
      </c>
      <c r="G109" s="26"/>
    </row>
    <row r="110" spans="2:7" ht="12.75">
      <c r="B110" s="173"/>
      <c r="C110" s="174" t="s">
        <v>121</v>
      </c>
      <c r="D110" s="50">
        <f>ΜΑΡ!D110</f>
        <v>0</v>
      </c>
      <c r="E110" s="50">
        <f>ΜΑΡ!F110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ΜΑΡ!D111</f>
        <v>92698.41</v>
      </c>
      <c r="E111" s="50">
        <f>ΜΑΡ!F111</f>
        <v>95190.95</v>
      </c>
      <c r="F111" s="236">
        <v>95190.95</v>
      </c>
      <c r="G111" s="26"/>
    </row>
    <row r="112" spans="2:7" ht="12.75">
      <c r="B112" s="173"/>
      <c r="C112" s="174" t="s">
        <v>123</v>
      </c>
      <c r="D112" s="50">
        <f>ΜΑΡ!D112</f>
        <v>2711410.59</v>
      </c>
      <c r="E112" s="50">
        <f>ΜΑΡ!F112</f>
        <v>2845757.87</v>
      </c>
      <c r="F112" s="236">
        <v>2535832.05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ΜΑΡ!D114</f>
        <v>0</v>
      </c>
      <c r="E114" s="50">
        <f>ΜΑΡ!F114</f>
        <v>0</v>
      </c>
      <c r="F114" s="236"/>
      <c r="G114" s="26"/>
    </row>
    <row r="115" spans="2:7" ht="12.75">
      <c r="B115" s="173"/>
      <c r="C115" s="174" t="s">
        <v>126</v>
      </c>
      <c r="D115" s="50">
        <f>ΜΑΡ!D115</f>
        <v>0</v>
      </c>
      <c r="E115" s="50">
        <f>ΜΑΡ!F115</f>
        <v>0</v>
      </c>
      <c r="F115" s="236"/>
      <c r="G115" s="26"/>
    </row>
    <row r="116" spans="2:7" ht="12.75">
      <c r="B116" s="173"/>
      <c r="C116" s="174" t="s">
        <v>127</v>
      </c>
      <c r="D116" s="50">
        <f>ΜΑΡ!D116</f>
        <v>0</v>
      </c>
      <c r="E116" s="50">
        <f>ΜΑΡ!F116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ΜΑΡ!D117</f>
        <v>0</v>
      </c>
      <c r="E117" s="51">
        <f>ΜΑΡ!F117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ΜΑΡ!D118</f>
        <v>0</v>
      </c>
      <c r="E118" s="51">
        <f>ΜΑΡ!F118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129021.59</v>
      </c>
      <c r="F119" s="72">
        <f>F120+F122</f>
        <v>228479.71</v>
      </c>
      <c r="G119" s="26"/>
    </row>
    <row r="120" spans="2:7" ht="12.75">
      <c r="B120" s="173"/>
      <c r="C120" s="174" t="s">
        <v>134</v>
      </c>
      <c r="D120" s="50">
        <f>ΜΑΡ!D120</f>
        <v>299507.39</v>
      </c>
      <c r="E120" s="50">
        <f>ΜΑΡ!F120</f>
        <v>129021.59</v>
      </c>
      <c r="F120" s="236">
        <v>228479.71</v>
      </c>
      <c r="G120" s="26"/>
    </row>
    <row r="121" spans="2:7" ht="25.5">
      <c r="B121" s="178"/>
      <c r="C121" s="179" t="s">
        <v>22</v>
      </c>
      <c r="D121" s="52">
        <f>ΜΑΡ!D121</f>
        <v>0</v>
      </c>
      <c r="E121" s="52">
        <f>ΜΑΡ!F121</f>
        <v>0</v>
      </c>
      <c r="F121" s="238"/>
      <c r="G121" s="26"/>
    </row>
    <row r="122" spans="2:7" ht="12.75">
      <c r="B122" s="173"/>
      <c r="C122" s="174" t="s">
        <v>135</v>
      </c>
      <c r="D122" s="50">
        <f>ΜΑΡ!D122</f>
        <v>0</v>
      </c>
      <c r="E122" s="50">
        <f>ΜΑΡ!F122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ΜΑΡ!D123</f>
        <v>0</v>
      </c>
      <c r="E123" s="53">
        <f>ΜΑΡ!F123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42494</v>
      </c>
      <c r="C127" s="240">
        <v>42494</v>
      </c>
      <c r="D127" s="188"/>
      <c r="E127" s="258">
        <v>42494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46119.83</v>
      </c>
      <c r="F137" s="99">
        <f>SUM(F138:F142)</f>
        <v>1247526.8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0</v>
      </c>
      <c r="F138" s="102">
        <f>F22</f>
        <v>373.35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2495.97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0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46119.83</v>
      </c>
      <c r="F142" s="102">
        <f>(F18-F19)+F20+(F25-F28-F29-F30-F31-F32)+F34+F35+(F37-F39-F41-F42-F43-F44)+(F45-F46-F47)+(F48-F50-F52-F53-F54-F55-F57-F58)+(F59-F60-F61-F63)</f>
        <v>1244657.48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356045.25000000006</v>
      </c>
      <c r="F143" s="105">
        <f>SUM(F144:F148)</f>
        <v>1420612.4000000001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75633.75</v>
      </c>
      <c r="F144" s="102">
        <f>F73+F74</f>
        <v>193971.8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280411.50000000006</v>
      </c>
      <c r="F148" s="102">
        <f>F72-F73-F74-F76-F77+F80+F82+F83+F84+(F85-F87-F88-F89)+F90</f>
        <v>1226640.6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-309925.42000000004</v>
      </c>
      <c r="F149" s="105">
        <f>F137-F143</f>
        <v>-173085.6000000001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309925.42000000004</v>
      </c>
      <c r="F150" s="105">
        <f>-F149</f>
        <v>173085.6000000001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309925.8200000003</v>
      </c>
      <c r="F151" s="102">
        <f>-(F109-D109)</f>
        <v>173086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-0.4000000002561137</v>
      </c>
      <c r="F164" s="108">
        <f>F150-F152-F155-F158-F161-F151</f>
        <v>-0.39999999990686774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0.40000000037252903</v>
      </c>
      <c r="F167" s="6">
        <f>D109+F65-F101-F109</f>
        <v>0.39999999990686774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E130:F130"/>
    <mergeCell ref="E129:F129"/>
    <mergeCell ref="B2:F2"/>
    <mergeCell ref="B16:B17"/>
    <mergeCell ref="C16:C17"/>
    <mergeCell ref="B70:B71"/>
    <mergeCell ref="C70:C71"/>
    <mergeCell ref="B135:B136"/>
    <mergeCell ref="C135:C136"/>
    <mergeCell ref="E126:F126"/>
    <mergeCell ref="E127:F127"/>
    <mergeCell ref="E128:F128"/>
  </mergeCells>
  <printOptions/>
  <pageMargins left="0.7480314960629921" right="0.7480314960629921" top="0.7874015748031497" bottom="0.7874015748031497" header="0.5118110236220472" footer="0.5118110236220472"/>
  <pageSetup fitToHeight="0" fitToWidth="1" horizontalDpi="300" verticalDpi="300" orientation="portrait" paperSize="9" scale="59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97">
      <selection activeCell="F111" sqref="F111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ΑΠΡ!C4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ΑΠΡ!C6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ΑΠΡ!F8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167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185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ΑΠΡ!F18+ΜΑΙ!E18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ΑΠΡ!F19+ΜΑΙ!E19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ΑΠΡ!F20+ΜΑΙ!E20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>
        <v>0</v>
      </c>
      <c r="F21" s="55">
        <f>ΑΠΡ!F21+ΜΑΙ!E21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0</v>
      </c>
      <c r="F22" s="54">
        <f>ΑΠΡ!F22+ΜΑΙ!E22</f>
        <v>373.35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ΑΠΡ!F23+ΜΑΙ!E23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/>
      <c r="F24" s="57">
        <f>ΑΠΡ!F24+ΜΑΙ!E24</f>
        <v>373.35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82881.41</v>
      </c>
      <c r="F25" s="54">
        <f>ΑΠΡ!F25+ΜΑΙ!E25</f>
        <v>1279871.3199999998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ΑΠΡ!F26+ΜΑΙ!E26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ΑΠΡ!F27+ΜΑΙ!E27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ΑΠΡ!F28+ΜΑΙ!E28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ΑΠΡ!F29+ΜΑΙ!E29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ΑΠΡ!F30+ΜΑΙ!E30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ΑΠΡ!F31+ΜΑΙ!E31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/>
      <c r="F32" s="56">
        <f>ΑΠΡ!F32+ΜΑΙ!E32</f>
        <v>2495.97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ΑΠΡ!F33+ΜΑΙ!E33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ΑΠΡ!F34+ΜΑΙ!E34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19281.83</v>
      </c>
      <c r="F35" s="54">
        <f>ΑΠΡ!F35+ΜΑΙ!E35</f>
        <v>69445.37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9681.83</v>
      </c>
      <c r="F36" s="55">
        <f>ΑΠΡ!F36+ΜΑΙ!E36</f>
        <v>47723.04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ΑΠΡ!F37+ΜΑΙ!E37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ΑΠΡ!F38+ΜΑΙ!E38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ΑΠΡ!F39+ΜΑΙ!E39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ΑΠΡ!F40+ΜΑΙ!E40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ΑΠΡ!F41+ΜΑΙ!E41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ΑΠΡ!F42+ΜΑΙ!E42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ΑΠΡ!F43+ΜΑΙ!E43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ΑΠΡ!F44+ΜΑΙ!E44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ΑΠΡ!F45+ΜΑΙ!E45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ΑΠΡ!F46+ΜΑΙ!E46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ΑΠΡ!F47+ΜΑΙ!E47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ΑΠΡ!F48+ΜΑΙ!E48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ΑΠΡ!F49+ΜΑΙ!E49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ΑΠΡ!F50+ΜΑΙ!E50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ΑΠΡ!F51+ΜΑΙ!E51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ΑΠΡ!F52+ΜΑΙ!E52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ΑΠΡ!F53+ΜΑΙ!E53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ΑΠΡ!F54+ΜΑΙ!E54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ΑΠΡ!F55+ΜΑΙ!E55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ΑΠΡ!F56+ΜΑΙ!E56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ΑΠΡ!F57+ΜΑΙ!E57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ΑΠΡ!F58+ΜΑΙ!E58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ΑΠΡ!F59+ΜΑΙ!E59</f>
        <v>0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ΑΠΡ!F60+ΜΑΙ!E60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ΑΠΡ!F61+ΜΑΙ!E61</f>
        <v>0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ΑΠΡ!F62+ΜΑΙ!E62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ΑΠΡ!F63+ΜΑΙ!E63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ΑΠΡ!F64+ΜΑΙ!E64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6">
        <f>E18+E20+E22+E25+E34+E35+E37+E45+E48+E59</f>
        <v>102163.24</v>
      </c>
      <c r="F65" s="146">
        <f>F18+F20+F22+F25+F34+F35+F37+F45+F48+F59</f>
        <v>1349690.04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185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307834.07</v>
      </c>
      <c r="F72" s="54">
        <f>ΑΠΡ!F72+ΜΑΙ!E72</f>
        <v>1157662.3800000001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37304.9</v>
      </c>
      <c r="F73" s="61">
        <f>ΑΠΡ!F73+ΜΑΙ!E73</f>
        <v>151978.08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9233.49</v>
      </c>
      <c r="F74" s="56">
        <f>ΑΠΡ!F74+ΜΑΙ!E74</f>
        <v>88532.11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2774.64</v>
      </c>
      <c r="F75" s="61">
        <f>ΑΠΡ!F75+ΜΑΙ!E75</f>
        <v>7303.5599999999995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>
        <v>0</v>
      </c>
      <c r="F76" s="56">
        <f>ΑΠΡ!F76+ΜΑΙ!E76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>
        <v>0</v>
      </c>
      <c r="F77" s="56">
        <f>ΑΠΡ!F77+ΜΑΙ!E77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1382.64</v>
      </c>
      <c r="F78" s="56">
        <f>ΑΠΡ!F78+ΜΑΙ!E78</f>
        <v>5911.56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>
        <v>0</v>
      </c>
      <c r="F79" s="57">
        <f>ΑΠΡ!F79+ΜΑΙ!E79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218365.39</v>
      </c>
      <c r="F80" s="54">
        <f>ΑΠΡ!F80+ΜΑΙ!E80</f>
        <v>747091.46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123360.23</v>
      </c>
      <c r="F81" s="57">
        <f>ΑΠΡ!F81+ΜΑΙ!E81</f>
        <v>267951.58999999997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ΑΠΡ!F82+ΜΑΙ!E82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9681.83</v>
      </c>
      <c r="F83" s="67">
        <f>ΑΠΡ!F83+ΜΑΙ!E83</f>
        <v>47723.04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ΑΠΡ!F84+ΜΑΙ!E84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ΑΠΡ!F85+ΜΑΙ!E85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ΑΠΡ!F86+ΜΑΙ!E86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ΑΠΡ!F87+ΜΑΙ!E87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ΑΠΡ!F88+ΜΑΙ!E88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ΑΠΡ!F89+ΜΑΙ!E89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4951.67</v>
      </c>
      <c r="F90" s="67">
        <f>ΑΠΡ!F90+ΜΑΙ!E90</f>
        <v>8968.48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ΑΠΡ!F91+ΜΑΙ!E91</f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ΑΠΡ!F92+ΜΑΙ!E92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ΑΠΡ!F93+ΜΑΙ!E93</f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ΑΠΡ!F94+ΜΑΙ!E94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ΑΠΡ!F95+ΜΑΙ!E95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ΑΠΡ!F96+ΜΑΙ!E96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ΑΠΡ!F97+ΜΑΙ!E97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ΑΠΡ!F98+ΜΑΙ!E98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ΑΠΡ!F99+ΜΑΙ!E99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540832.96</v>
      </c>
      <c r="F100" s="146">
        <f>F91+F90+F85+F84+F83+F82+F80+F72+F99</f>
        <v>1961445.36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540832.96</v>
      </c>
      <c r="F101" s="146">
        <f>F100-F99</f>
        <v>1961445.36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2631023</v>
      </c>
      <c r="F109" s="172">
        <f>F110+F111+F112</f>
        <v>2192353.5</v>
      </c>
      <c r="G109" s="26"/>
    </row>
    <row r="110" spans="2:7" ht="12.75">
      <c r="B110" s="173"/>
      <c r="C110" s="174" t="s">
        <v>121</v>
      </c>
      <c r="D110" s="50">
        <f>ΑΠΡ!D110</f>
        <v>0</v>
      </c>
      <c r="E110" s="50">
        <f>ΑΠΡ!F110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ΑΠΡ!D111</f>
        <v>92698.41</v>
      </c>
      <c r="E111" s="50">
        <f>ΑΠΡ!F111</f>
        <v>95190.95</v>
      </c>
      <c r="F111" s="236">
        <v>95190.95</v>
      </c>
      <c r="G111" s="26"/>
    </row>
    <row r="112" spans="2:7" ht="12.75">
      <c r="B112" s="173"/>
      <c r="C112" s="174" t="s">
        <v>123</v>
      </c>
      <c r="D112" s="50">
        <f>ΑΠΡ!D112</f>
        <v>2711410.59</v>
      </c>
      <c r="E112" s="50">
        <f>ΑΠΡ!F112</f>
        <v>2535832.05</v>
      </c>
      <c r="F112" s="236">
        <v>2097162.55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ΑΠΡ!D114</f>
        <v>0</v>
      </c>
      <c r="E114" s="50">
        <f>ΑΠΡ!F114</f>
        <v>0</v>
      </c>
      <c r="F114" s="236"/>
      <c r="G114" s="26"/>
    </row>
    <row r="115" spans="2:7" ht="12.75">
      <c r="B115" s="173"/>
      <c r="C115" s="174" t="s">
        <v>126</v>
      </c>
      <c r="D115" s="50">
        <f>ΑΠΡ!D115</f>
        <v>0</v>
      </c>
      <c r="E115" s="50">
        <f>ΑΠΡ!F115</f>
        <v>0</v>
      </c>
      <c r="F115" s="236"/>
      <c r="G115" s="26"/>
    </row>
    <row r="116" spans="2:7" ht="12.75">
      <c r="B116" s="173"/>
      <c r="C116" s="174" t="s">
        <v>127</v>
      </c>
      <c r="D116" s="50">
        <f>ΑΠΡ!D116</f>
        <v>0</v>
      </c>
      <c r="E116" s="50">
        <f>ΑΠΡ!F116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ΑΠΡ!D117</f>
        <v>0</v>
      </c>
      <c r="E117" s="51">
        <f>ΑΠΡ!F117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ΑΠΡ!D118</f>
        <v>0</v>
      </c>
      <c r="E118" s="51">
        <f>ΑΠΡ!F118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228479.71</v>
      </c>
      <c r="F119" s="72">
        <f>F120+F122</f>
        <v>161887.17</v>
      </c>
      <c r="G119" s="26"/>
    </row>
    <row r="120" spans="2:7" ht="12.75">
      <c r="B120" s="173"/>
      <c r="C120" s="174" t="s">
        <v>134</v>
      </c>
      <c r="D120" s="50">
        <f>ΑΠΡ!D120</f>
        <v>299507.39</v>
      </c>
      <c r="E120" s="50">
        <f>ΑΠΡ!F120</f>
        <v>228479.71</v>
      </c>
      <c r="F120" s="236">
        <v>161887.17</v>
      </c>
      <c r="G120" s="26"/>
    </row>
    <row r="121" spans="2:7" ht="25.5">
      <c r="B121" s="178"/>
      <c r="C121" s="179" t="s">
        <v>22</v>
      </c>
      <c r="D121" s="52">
        <f>ΑΠΡ!D121</f>
        <v>0</v>
      </c>
      <c r="E121" s="52">
        <f>ΑΠΡ!F121</f>
        <v>0</v>
      </c>
      <c r="F121" s="238"/>
      <c r="G121" s="26"/>
    </row>
    <row r="122" spans="2:7" ht="12.75">
      <c r="B122" s="173"/>
      <c r="C122" s="174" t="s">
        <v>135</v>
      </c>
      <c r="D122" s="50">
        <f>ΑΠΡ!D122</f>
        <v>0</v>
      </c>
      <c r="E122" s="50">
        <f>ΑΠΡ!F122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ΑΠΡ!D123</f>
        <v>0</v>
      </c>
      <c r="E123" s="53">
        <f>ΑΠΡ!F123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42526</v>
      </c>
      <c r="C127" s="241">
        <v>42526</v>
      </c>
      <c r="D127" s="188"/>
      <c r="E127" s="258">
        <v>42526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178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102163.24</v>
      </c>
      <c r="F137" s="99">
        <f>SUM(F138:F142)</f>
        <v>1349690.0399999998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0</v>
      </c>
      <c r="F138" s="102">
        <f>F22</f>
        <v>373.35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2495.97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0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102163.24</v>
      </c>
      <c r="F142" s="102">
        <f>(F18-F19)+F20+(F25-F28-F29-F30-F31-F32)+F34+F35+(F37-F39-F41-F42-F43-F44)+(F45-F46-F47)+(F48-F50-F52-F53-F54-F55-F57-F58)+(F59-F60-F61-F63)</f>
        <v>1346820.7199999997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540832.96</v>
      </c>
      <c r="F143" s="105">
        <f>SUM(F144:F148)</f>
        <v>1961445.36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46538.39</v>
      </c>
      <c r="F144" s="102">
        <f>F73+F74</f>
        <v>240510.19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494294.57</v>
      </c>
      <c r="F148" s="102">
        <f>F72-F73-F74-F76-F77+F80+F82+F83+F84+(F85-F87-F88-F89)+F90</f>
        <v>1720935.1700000002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-438669.72</v>
      </c>
      <c r="F149" s="105">
        <f>F137-F143</f>
        <v>-611755.3200000003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438669.72</v>
      </c>
      <c r="F150" s="105">
        <f>-F149</f>
        <v>611755.3200000003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438669.5</v>
      </c>
      <c r="F151" s="102">
        <f>-(F109-D109)</f>
        <v>611755.5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0.21999999997206032</v>
      </c>
      <c r="F164" s="108">
        <f>F150-F152-F155-F158-F161-F151</f>
        <v>-0.17999999970197678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-0.21999999973922968</v>
      </c>
      <c r="F167" s="6">
        <f>D109+F65-F101-F109</f>
        <v>0.17999999970197678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E130:F130"/>
    <mergeCell ref="E129:F129"/>
    <mergeCell ref="B2:F2"/>
    <mergeCell ref="B16:B17"/>
    <mergeCell ref="C16:C17"/>
    <mergeCell ref="B70:B71"/>
    <mergeCell ref="C70:C71"/>
    <mergeCell ref="B135:B136"/>
    <mergeCell ref="C135:C136"/>
    <mergeCell ref="E126:F126"/>
    <mergeCell ref="E127:F127"/>
    <mergeCell ref="E128:F128"/>
  </mergeCells>
  <printOptions/>
  <pageMargins left="0.75" right="0.75" top="1" bottom="1" header="0.5" footer="0.5"/>
  <pageSetup horizontalDpi="300" verticalDpi="300" orientation="portrait" paperSize="9" scale="59" r:id="rId1"/>
  <headerFooter alignWithMargins="0">
    <oddFooter>&amp;CΣελίδα &amp;P από &amp;N</oddFooter>
  </headerFooter>
  <rowBreaks count="1" manualBreakCount="1"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97">
      <selection activeCell="F110" sqref="F110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ΜΑΙ!C4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ΜΑΙ!C6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ΜΑΙ!F8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168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186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ΜΑΙ!F18+ΙΟΥΝ!E18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ΜΑΙ!F19+ΙΟΥΝ!E19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ΜΑΙ!F20+ΙΟΥΝ!E20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ΜΑΙ!F21+ΙΟΥΝ!E21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ΜΑΙ!F22+ΙΟΥΝ!E22</f>
        <v>497.8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ΜΑΙ!F23+ΙΟΥΝ!E23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ΜΑΙ!F24+ΙΟΥΝ!E24</f>
        <v>497.8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51732.08</v>
      </c>
      <c r="F25" s="54">
        <f>ΜΑΙ!F25+ΙΟΥΝ!E25</f>
        <v>1331603.4</v>
      </c>
      <c r="G25" s="245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ΜΑΙ!F26+ΙΟΥΝ!E26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ΜΑΙ!F27+ΙΟΥΝ!E27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ΜΑΙ!F28+ΙΟΥΝ!E28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ΜΑΙ!F29+ΙΟΥΝ!E29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ΜΑΙ!F30+ΙΟΥΝ!E30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ΜΑΙ!F31+ΙΟΥΝ!E31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19428.03</v>
      </c>
      <c r="F32" s="56">
        <f>ΜΑΙ!F32+ΙΟΥΝ!E32</f>
        <v>21924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ΜΑΙ!F33+ΙΟΥΝ!E33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ΜΑΙ!F34+ΙΟΥΝ!E34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23568.34</v>
      </c>
      <c r="F35" s="54">
        <f>ΜΑΙ!F35+ΙΟΥΝ!E35</f>
        <v>93013.70999999999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21360.62</v>
      </c>
      <c r="F36" s="55">
        <f>ΜΑΙ!F36+ΙΟΥΝ!E36</f>
        <v>69083.66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ΜΑΙ!F37+ΙΟΥΝ!E37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ΜΑΙ!F38+ΙΟΥΝ!E38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ΜΑΙ!F39+ΙΟΥΝ!E39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ΜΑΙ!F40+ΙΟΥΝ!E40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ΜΑΙ!F41+ΙΟΥΝ!E41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ΜΑΙ!F42+ΙΟΥΝ!E42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ΜΑΙ!F43+ΙΟΥΝ!E43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ΜΑΙ!F44+ΙΟΥΝ!E44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ΜΑΙ!F45+ΙΟΥΝ!E45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ΜΑΙ!F46+ΙΟΥΝ!E46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ΜΑΙ!F47+ΙΟΥΝ!E47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ΜΑΙ!F48+ΙΟΥΝ!E48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ΜΑΙ!F49+ΙΟΥΝ!E49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ΜΑΙ!F50+ΙΟΥΝ!E50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ΜΑΙ!F51+ΙΟΥΝ!E51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ΜΑΙ!F52+ΙΟΥΝ!E52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ΜΑΙ!F53+ΙΟΥΝ!E53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ΜΑΙ!F54+ΙΟΥΝ!E54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ΜΑΙ!F55+ΙΟΥΝ!E55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ΜΑΙ!F56+ΙΟΥΝ!E56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ΜΑΙ!F57+ΙΟΥΝ!E57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ΜΑΙ!F58+ΙΟΥΝ!E58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96493</v>
      </c>
      <c r="F59" s="54">
        <f>ΜΑΙ!F59+ΙΟΥΝ!E59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ΜΑΙ!F60+ΙΟΥΝ!E60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>
        <v>96493</v>
      </c>
      <c r="F61" s="61">
        <f>ΜΑΙ!F61+ΙΟΥΝ!E61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ΜΑΙ!F62+ΙΟΥΝ!E62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ΜΑΙ!F63+ΙΟΥΝ!E63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ΜΑΙ!F64+ΙΟΥΝ!E64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171917.87</v>
      </c>
      <c r="F65" s="146">
        <f>F18+F20+F22+F25+F34+F35+F37+F45+F48+F59</f>
        <v>1521607.91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186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f>171074.16+45703.26</f>
        <v>216777.42</v>
      </c>
      <c r="F72" s="54">
        <f>ΜΑΙ!F72+ΙΟΥΝ!E72</f>
        <v>1374439.8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40605.42</v>
      </c>
      <c r="F73" s="61">
        <f>ΜΑΙ!F73+ΙΟΥΝ!E73</f>
        <v>192583.5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28299.63</v>
      </c>
      <c r="F74" s="56">
        <f>ΜΑΙ!F74+ΙΟΥΝ!E74</f>
        <v>116831.74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0</v>
      </c>
      <c r="F75" s="61">
        <f>ΜΑΙ!F75+ΙΟΥΝ!E75</f>
        <v>7303.5599999999995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>
        <v>0</v>
      </c>
      <c r="F76" s="56">
        <f>ΜΑΙ!F76+ΙΟΥΝ!E76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>
        <v>0</v>
      </c>
      <c r="F77" s="56">
        <f>ΜΑΙ!F77+ΙΟΥΝ!E77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0</v>
      </c>
      <c r="F78" s="56">
        <f>ΜΑΙ!F78+ΙΟΥΝ!E78</f>
        <v>5911.56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>
        <v>0</v>
      </c>
      <c r="F79" s="57">
        <f>ΜΑΙ!F79+ΙΟΥΝ!E79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90534.66</v>
      </c>
      <c r="F80" s="54">
        <f>ΜΑΙ!F80+ΙΟΥΝ!E80</f>
        <v>837626.12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6874.84</v>
      </c>
      <c r="F81" s="57">
        <f>ΜΑΙ!F81+ΙΟΥΝ!E81</f>
        <v>274826.43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ΜΑΙ!F82+ΙΟΥΝ!E82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21360.62</v>
      </c>
      <c r="F83" s="67">
        <f>ΜΑΙ!F83+ΙΟΥΝ!E83</f>
        <v>69083.66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ΜΑΙ!F84+ΙΟΥΝ!E84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ΜΑΙ!F85+ΙΟΥΝ!E85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>
        <v>0</v>
      </c>
      <c r="F86" s="61">
        <f>ΜΑΙ!F86+ΙΟΥΝ!E86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>
        <v>0</v>
      </c>
      <c r="F87" s="56">
        <f>ΜΑΙ!F87+ΙΟΥΝ!E87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>
        <v>0</v>
      </c>
      <c r="F88" s="68">
        <f>ΜΑΙ!F88+ΙΟΥΝ!E88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>
        <v>0</v>
      </c>
      <c r="F89" s="69">
        <f>ΜΑΙ!F89+ΙΟΥΝ!E89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3011.59</v>
      </c>
      <c r="F90" s="67">
        <f>ΜΑΙ!F90+ΙΟΥΝ!E90</f>
        <v>11980.07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ΜΑΙ!F91+ΙΟΥΝ!E91</f>
        <v>0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>
        <v>0</v>
      </c>
      <c r="F92" s="61">
        <f>ΜΑΙ!F92+ΙΟΥΝ!E92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>
        <v>0</v>
      </c>
      <c r="F93" s="61">
        <f>ΜΑΙ!F93+ΙΟΥΝ!E93</f>
        <v>0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>
        <v>0</v>
      </c>
      <c r="F94" s="56">
        <f>ΜΑΙ!F94+ΙΟΥΝ!E94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>
        <v>0</v>
      </c>
      <c r="F95" s="58">
        <f>ΜΑΙ!F95+ΙΟΥΝ!E95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>
        <v>0</v>
      </c>
      <c r="F96" s="58">
        <f>ΜΑΙ!F96+ΙΟΥΝ!E96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>
        <v>0</v>
      </c>
      <c r="F97" s="58">
        <f>ΜΑΙ!F97+ΙΟΥΝ!E97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>
        <v>0</v>
      </c>
      <c r="F98" s="55">
        <f>ΜΑΙ!F98+ΙΟΥΝ!E98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>ΜΑΙ!F99+ΙΟΥΝ!E99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331684.29000000004</v>
      </c>
      <c r="F100" s="146">
        <f>F91+F90+F85+F84+F83+F82+F80+F72+F99</f>
        <v>2293129.65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331684.29000000004</v>
      </c>
      <c r="F101" s="146">
        <f>F100-F99</f>
        <v>2293129.65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2192353.5</v>
      </c>
      <c r="F109" s="172">
        <f>F110+F111+F112</f>
        <v>2032586.94</v>
      </c>
      <c r="G109" s="26"/>
    </row>
    <row r="110" spans="2:7" ht="12.75">
      <c r="B110" s="173"/>
      <c r="C110" s="174" t="s">
        <v>121</v>
      </c>
      <c r="D110" s="50">
        <f>ΜΑΙ!D110</f>
        <v>0</v>
      </c>
      <c r="E110" s="50">
        <f>ΜΑΙ!F110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ΜΑΙ!D111</f>
        <v>92698.41</v>
      </c>
      <c r="E111" s="50">
        <f>ΜΑΙ!F111</f>
        <v>95190.95</v>
      </c>
      <c r="F111" s="236">
        <v>1098361.41</v>
      </c>
      <c r="G111" s="26"/>
    </row>
    <row r="112" spans="2:7" ht="12.75">
      <c r="B112" s="173"/>
      <c r="C112" s="174" t="s">
        <v>123</v>
      </c>
      <c r="D112" s="50">
        <f>ΜΑΙ!D112</f>
        <v>2711410.59</v>
      </c>
      <c r="E112" s="50">
        <f>ΜΑΙ!F112</f>
        <v>2097162.55</v>
      </c>
      <c r="F112" s="236">
        <v>934225.53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ΜΑΙ!D114</f>
        <v>0</v>
      </c>
      <c r="E114" s="50">
        <f>ΜΑΙ!F114</f>
        <v>0</v>
      </c>
      <c r="F114" s="236">
        <v>0</v>
      </c>
      <c r="G114" s="26"/>
    </row>
    <row r="115" spans="2:7" ht="12.75">
      <c r="B115" s="173"/>
      <c r="C115" s="174" t="s">
        <v>126</v>
      </c>
      <c r="D115" s="50">
        <f>ΜΑΙ!D115</f>
        <v>0</v>
      </c>
      <c r="E115" s="50">
        <f>ΜΑΙ!F115</f>
        <v>0</v>
      </c>
      <c r="F115" s="236">
        <v>0</v>
      </c>
      <c r="G115" s="26"/>
    </row>
    <row r="116" spans="2:7" ht="12.75">
      <c r="B116" s="173"/>
      <c r="C116" s="174" t="s">
        <v>127</v>
      </c>
      <c r="D116" s="50">
        <f>ΜΑΙ!D116</f>
        <v>0</v>
      </c>
      <c r="E116" s="50">
        <f>ΜΑΙ!F116</f>
        <v>0</v>
      </c>
      <c r="F116" s="236">
        <v>0</v>
      </c>
      <c r="G116" s="26"/>
    </row>
    <row r="117" spans="2:7" ht="12.75">
      <c r="B117" s="175">
        <v>3</v>
      </c>
      <c r="C117" s="177" t="s">
        <v>20</v>
      </c>
      <c r="D117" s="51">
        <f>ΜΑΙ!D117</f>
        <v>0</v>
      </c>
      <c r="E117" s="51">
        <f>ΜΑΙ!F117</f>
        <v>0</v>
      </c>
      <c r="F117" s="237">
        <v>0</v>
      </c>
      <c r="G117" s="26"/>
    </row>
    <row r="118" spans="2:7" ht="12.75">
      <c r="B118" s="175">
        <v>4</v>
      </c>
      <c r="C118" s="176" t="s">
        <v>21</v>
      </c>
      <c r="D118" s="51">
        <f>ΜΑΙ!D118</f>
        <v>0</v>
      </c>
      <c r="E118" s="51">
        <f>ΜΑΙ!F118</f>
        <v>0</v>
      </c>
      <c r="F118" s="237">
        <v>0</v>
      </c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161887.17</v>
      </c>
      <c r="F119" s="72">
        <f>F120+F122</f>
        <v>245724.93</v>
      </c>
      <c r="G119" s="26"/>
    </row>
    <row r="120" spans="2:7" ht="12.75">
      <c r="B120" s="173"/>
      <c r="C120" s="174" t="s">
        <v>134</v>
      </c>
      <c r="D120" s="50">
        <f>ΜΑΙ!D120</f>
        <v>299507.39</v>
      </c>
      <c r="E120" s="50">
        <f>ΜΑΙ!F120</f>
        <v>161887.17</v>
      </c>
      <c r="F120" s="236">
        <v>245724.93</v>
      </c>
      <c r="G120" s="26"/>
    </row>
    <row r="121" spans="2:7" ht="25.5">
      <c r="B121" s="178"/>
      <c r="C121" s="179" t="s">
        <v>22</v>
      </c>
      <c r="D121" s="52">
        <f>ΜΑΙ!D121</f>
        <v>0</v>
      </c>
      <c r="E121" s="52">
        <f>ΜΑΙ!F121</f>
        <v>0</v>
      </c>
      <c r="F121" s="238">
        <v>0</v>
      </c>
      <c r="G121" s="26"/>
    </row>
    <row r="122" spans="2:7" ht="12.75">
      <c r="B122" s="173"/>
      <c r="C122" s="174" t="s">
        <v>135</v>
      </c>
      <c r="D122" s="50">
        <f>ΜΑΙ!D122</f>
        <v>0</v>
      </c>
      <c r="E122" s="50">
        <f>ΜΑΙ!F122</f>
        <v>0</v>
      </c>
      <c r="F122" s="236">
        <v>0</v>
      </c>
      <c r="G122" s="26"/>
    </row>
    <row r="123" spans="2:7" ht="26.25" thickBot="1">
      <c r="B123" s="180"/>
      <c r="C123" s="181" t="s">
        <v>22</v>
      </c>
      <c r="D123" s="53">
        <f>ΜΑΙ!D123</f>
        <v>0</v>
      </c>
      <c r="E123" s="53">
        <f>ΜΑΙ!F123</f>
        <v>0</v>
      </c>
      <c r="F123" s="239">
        <v>0</v>
      </c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42552</v>
      </c>
      <c r="C127" s="240">
        <v>42552</v>
      </c>
      <c r="D127" s="188"/>
      <c r="E127" s="258">
        <v>42552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171917.87</v>
      </c>
      <c r="F137" s="99">
        <f>SUM(F138:F142)</f>
        <v>1521607.91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497.8</v>
      </c>
    </row>
    <row r="139" spans="2:6" ht="12.75">
      <c r="B139" s="4"/>
      <c r="C139" s="5" t="s">
        <v>26</v>
      </c>
      <c r="D139" s="100">
        <v>25000</v>
      </c>
      <c r="E139" s="101">
        <f>E32+E44+E55</f>
        <v>19428.03</v>
      </c>
      <c r="F139" s="102">
        <f>F32+F44+F55</f>
        <v>21924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96493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55872.39</v>
      </c>
      <c r="F142" s="102">
        <f>(F18-F19)+F20+(F25-F28-F29-F30-F31-F32)+F34+F35+(F37-F39-F41-F42-F43-F44)+(F45-F46-F47)+(F48-F50-F52-F53-F54-F55-F57-F58)+(F59-F60-F61-F63)</f>
        <v>1402693.1099999999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331684.29</v>
      </c>
      <c r="F143" s="105">
        <f>SUM(F144:F148)</f>
        <v>2293129.6500000004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68905.05</v>
      </c>
      <c r="F144" s="102">
        <f>F73+F74</f>
        <v>309415.24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0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262779.24</v>
      </c>
      <c r="F148" s="102">
        <f>F72-F73-F74-F76-F77+F80+F82+F83+F84+(F85-F87-F88-F89)+F90</f>
        <v>1983714.4100000001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-159766.41999999998</v>
      </c>
      <c r="F149" s="105">
        <f>F137-F143</f>
        <v>-771521.7400000005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159766.41999999998</v>
      </c>
      <c r="F150" s="105">
        <f>-F149</f>
        <v>771521.7400000005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159766.56000000006</v>
      </c>
      <c r="F151" s="102">
        <f>-(F109-D109)</f>
        <v>771522.06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-0.1400000000721775</v>
      </c>
      <c r="F164" s="108">
        <f>F150-F152-F155-F158-F161-F151</f>
        <v>-0.3199999995995313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0.14000000013038516</v>
      </c>
      <c r="F167" s="6">
        <f>D109+F65-F101-F109</f>
        <v>0.3200000002980232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8"/>
  <sheetViews>
    <sheetView workbookViewId="0" topLeftCell="A149">
      <selection activeCell="E181" sqref="E181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">
        <v>180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ΙΟΥΝ!C6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ΙΟΥΝ!F8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169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187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ΙΟΥΝ!F18+ΙΟΥΛ!E18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ΙΟΥΝ!F19+ΙΟΥΛ!E19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ΙΟΥΝ!F20+ΙΟΥΛ!E20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ΙΟΥΝ!F21+ΙΟΥΛ!E21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248.9</v>
      </c>
      <c r="F22" s="54">
        <f>ΙΟΥΝ!F22+ΙΟΥΛ!E22</f>
        <v>746.7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>
        <v>0</v>
      </c>
      <c r="F23" s="56">
        <f>ΙΟΥΝ!F23+ΙΟΥΛ!E23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248.9</v>
      </c>
      <c r="F24" s="57">
        <f>ΙΟΥΝ!F24+ΙΟΥΛ!E24</f>
        <v>746.7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45791.01</v>
      </c>
      <c r="F25" s="54">
        <f>ΙΟΥΝ!F25+ΙΟΥΛ!E25</f>
        <v>1377394.41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ΙΟΥΝ!F26+ΙΟΥΛ!E26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ΙΟΥΝ!F27+ΙΟΥΛ!E27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ΙΟΥΝ!F28+ΙΟΥΛ!E28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ΙΟΥΝ!F29+ΙΟΥΛ!E29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ΙΟΥΝ!F30+ΙΟΥΛ!E30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ΙΟΥΝ!F31+ΙΟΥΛ!E31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/>
      <c r="F32" s="56">
        <f>ΙΟΥΝ!F32+ΙΟΥΛ!E32</f>
        <v>21924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ΙΟΥΝ!F33+ΙΟΥΛ!E33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ΙΟΥΝ!F34+ΙΟΥΛ!E34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11936.04</v>
      </c>
      <c r="F35" s="54">
        <f>ΙΟΥΝ!F35+ΙΟΥΛ!E35</f>
        <v>104949.75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8974.48</v>
      </c>
      <c r="F36" s="55">
        <f>ΙΟΥΝ!F36+ΙΟΥΛ!E36</f>
        <v>78058.14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/>
      <c r="F37" s="54">
        <f>ΙΟΥΝ!F37+ΙΟΥΛ!E37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ΙΟΥΝ!F38+ΙΟΥΛ!E38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ΙΟΥΝ!F39+ΙΟΥΛ!E39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ΙΟΥΝ!F40+ΙΟΥΛ!E40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ΙΟΥΝ!F41+ΙΟΥΛ!E41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ΙΟΥΝ!F42+ΙΟΥΛ!E42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ΙΟΥΝ!F43+ΙΟΥΛ!E43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ΙΟΥΝ!F44+ΙΟΥΛ!E44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ΙΟΥΝ!F45+ΙΟΥΛ!E45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ΙΟΥΝ!F46+ΙΟΥΛ!E46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ΙΟΥΝ!F47+ΙΟΥΛ!E47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ΙΟΥΝ!F48+ΙΟΥΛ!E48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ΙΟΥΝ!F49+ΙΟΥΛ!E49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ΙΟΥΝ!F50+ΙΟΥΛ!E50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ΙΟΥΝ!F51+ΙΟΥΛ!E51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ΙΟΥΝ!F52+ΙΟΥΛ!E52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ΙΟΥΝ!F53+ΙΟΥΛ!E53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ΙΟΥΝ!F54+ΙΟΥΛ!E54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ΙΟΥΝ!F55+ΙΟΥΛ!E55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ΙΟΥΝ!F56+ΙΟΥΛ!E56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ΙΟΥΝ!F57+ΙΟΥΛ!E57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ΙΟΥΝ!F58+ΙΟΥΛ!E58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ΙΟΥΝ!F59+ΙΟΥΛ!E59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ΙΟΥΝ!F60+ΙΟΥΛ!E60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ΙΟΥΝ!F61+ΙΟΥΛ!E61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ΙΟΥΝ!F62+ΙΟΥΛ!E62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ΙΟΥΝ!F63+ΙΟΥΛ!E63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ΙΟΥΝ!F64+ΙΟΥΛ!E64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57975.950000000004</v>
      </c>
      <c r="F65" s="146">
        <f>F18+F20+F22+F25+F34+F35+F37+F45+F48+F59</f>
        <v>1579583.8599999999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187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226633.93</v>
      </c>
      <c r="F72" s="54">
        <f>ΙΟΥΝ!F72+ΙΟΥΛ!E72</f>
        <v>1601073.73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39899.71</v>
      </c>
      <c r="F73" s="61">
        <f>ΙΟΥΝ!F73+ΙΟΥΛ!E73</f>
        <v>232483.21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22095.91</v>
      </c>
      <c r="F74" s="56">
        <f>ΙΟΥΝ!F74+ΙΟΥΛ!E74</f>
        <v>138927.65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2280.8</v>
      </c>
      <c r="F75" s="61">
        <f>ΙΟΥΝ!F75+ΙΟΥΛ!E75</f>
        <v>9584.36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>
        <v>0</v>
      </c>
      <c r="F76" s="56">
        <f>ΙΟΥΝ!F76+ΙΟΥΛ!E76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>
        <v>0</v>
      </c>
      <c r="F77" s="56">
        <f>ΙΟΥΝ!F77+ΙΟΥΛ!E77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583.8</v>
      </c>
      <c r="F78" s="56">
        <f>ΙΟΥΝ!F78+ΙΟΥΛ!E78</f>
        <v>6495.360000000001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>
        <v>0</v>
      </c>
      <c r="F79" s="57">
        <f>ΙΟΥΝ!F79+ΙΟΥΛ!E79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131410.57</v>
      </c>
      <c r="F80" s="54">
        <f>ΙΟΥΝ!F80+ΙΟΥΛ!E80</f>
        <v>969036.69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5571.69</v>
      </c>
      <c r="F81" s="57">
        <f>ΙΟΥΝ!F81+ΙΟΥΛ!E81</f>
        <v>280398.12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ΙΟΥΝ!F82+ΙΟΥΛ!E82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8974.48</v>
      </c>
      <c r="F83" s="67">
        <f>ΙΟΥΝ!F83+ΙΟΥΛ!E83</f>
        <v>78058.14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ΙΟΥΝ!F84+ΙΟΥΛ!E84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ΙΟΥΝ!F85+ΙΟΥΛ!E85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ΙΟΥΝ!F86+ΙΟΥΛ!E86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ΙΟΥΝ!F87+ΙΟΥΛ!E87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ΙΟΥΝ!F88+ΙΟΥΛ!E88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ΙΟΥΝ!F89+ΙΟΥΛ!E89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929.99</v>
      </c>
      <c r="F90" s="67">
        <f>ΙΟΥΝ!F90+ΙΟΥΛ!E90</f>
        <v>12910.06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96493</v>
      </c>
      <c r="F91" s="54">
        <f>ΙΟΥΝ!F91+ΙΟΥΛ!E91</f>
        <v>96493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ΙΟΥΝ!F92+ΙΟΥΛ!E92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>
        <v>96493</v>
      </c>
      <c r="F93" s="61">
        <f>ΙΟΥΝ!F93+ΙΟΥΛ!E93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ΙΟΥΝ!F94+ΙΟΥΛ!E94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ΙΟΥΝ!F95+ΙΟΥΛ!E95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ΙΟΥΝ!F96+ΙΟΥΛ!E96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ΙΟΥΝ!F97+ΙΟΥΛ!E97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ΙΟΥΝ!F98+ΙΟΥΛ!E98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ΙΟΥΝ!F99+ΙΟΥΛ!E99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464441.97</v>
      </c>
      <c r="F100" s="146">
        <f>F91+F90+F85+F84+F83+F82+F80+F72+F99</f>
        <v>2757571.62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464441.97</v>
      </c>
      <c r="F101" s="146">
        <f>F100-F99</f>
        <v>2757571.62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2032586.94</v>
      </c>
      <c r="F109" s="172">
        <f>F110+F111+F112</f>
        <v>1626121</v>
      </c>
      <c r="G109" s="26"/>
    </row>
    <row r="110" spans="2:7" ht="12.75">
      <c r="B110" s="173"/>
      <c r="C110" s="174" t="s">
        <v>121</v>
      </c>
      <c r="D110" s="50">
        <f>ΙΟΥΝ!D110</f>
        <v>0</v>
      </c>
      <c r="E110" s="50">
        <f>ΙΟΥΝ!F110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ΙΟΥΝ!D111</f>
        <v>92698.41</v>
      </c>
      <c r="E111" s="50">
        <f>ΙΟΥΝ!F111</f>
        <v>1098361.41</v>
      </c>
      <c r="F111" s="236">
        <v>1095090.1</v>
      </c>
      <c r="G111" s="26"/>
    </row>
    <row r="112" spans="2:7" ht="12.75">
      <c r="B112" s="173"/>
      <c r="C112" s="174" t="s">
        <v>123</v>
      </c>
      <c r="D112" s="50">
        <f>ΙΟΥΝ!D112</f>
        <v>2711410.59</v>
      </c>
      <c r="E112" s="50">
        <f>ΙΟΥΝ!F112</f>
        <v>934225.53</v>
      </c>
      <c r="F112" s="236">
        <v>531030.9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ΙΟΥΝ!D114</f>
        <v>0</v>
      </c>
      <c r="E114" s="50">
        <f>ΙΟΥΝ!F114</f>
        <v>0</v>
      </c>
      <c r="F114" s="236"/>
      <c r="G114" s="26"/>
    </row>
    <row r="115" spans="2:7" ht="12.75">
      <c r="B115" s="173"/>
      <c r="C115" s="174" t="s">
        <v>126</v>
      </c>
      <c r="D115" s="50">
        <f>ΙΟΥΝ!D115</f>
        <v>0</v>
      </c>
      <c r="E115" s="50">
        <f>ΙΟΥΝ!F115</f>
        <v>0</v>
      </c>
      <c r="F115" s="236"/>
      <c r="G115" s="26"/>
    </row>
    <row r="116" spans="2:7" ht="12.75">
      <c r="B116" s="173"/>
      <c r="C116" s="174" t="s">
        <v>127</v>
      </c>
      <c r="D116" s="50">
        <f>ΙΟΥΝ!D116</f>
        <v>0</v>
      </c>
      <c r="E116" s="50">
        <f>ΙΟΥΝ!F116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ΙΟΥΝ!D117</f>
        <v>0</v>
      </c>
      <c r="E117" s="51">
        <f>ΙΟΥΝ!F117</f>
        <v>0</v>
      </c>
      <c r="F117" s="237"/>
      <c r="G117" s="26"/>
    </row>
    <row r="118" spans="2:7" ht="12.75">
      <c r="B118" s="175">
        <v>4</v>
      </c>
      <c r="C118" s="176" t="s">
        <v>21</v>
      </c>
      <c r="D118" s="51">
        <f>ΙΟΥΝ!D118</f>
        <v>0</v>
      </c>
      <c r="E118" s="51">
        <f>ΙΟΥΝ!F118</f>
        <v>0</v>
      </c>
      <c r="F118" s="237"/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245724.93</v>
      </c>
      <c r="F119" s="72">
        <f>F120+F122</f>
        <v>294907.69</v>
      </c>
      <c r="G119" s="26"/>
    </row>
    <row r="120" spans="2:7" ht="12.75">
      <c r="B120" s="173"/>
      <c r="C120" s="174" t="s">
        <v>134</v>
      </c>
      <c r="D120" s="50">
        <f>ΙΟΥΝ!D120</f>
        <v>299507.39</v>
      </c>
      <c r="E120" s="50">
        <f>ΙΟΥΝ!F120</f>
        <v>245724.93</v>
      </c>
      <c r="F120" s="236">
        <v>294907.69</v>
      </c>
      <c r="G120" s="26"/>
    </row>
    <row r="121" spans="2:7" ht="25.5">
      <c r="B121" s="178"/>
      <c r="C121" s="179" t="s">
        <v>22</v>
      </c>
      <c r="D121" s="52">
        <f>ΙΟΥΝ!D121</f>
        <v>0</v>
      </c>
      <c r="E121" s="52">
        <f>ΙΟΥΝ!F121</f>
        <v>0</v>
      </c>
      <c r="F121" s="238"/>
      <c r="G121" s="26"/>
    </row>
    <row r="122" spans="2:7" ht="12.75">
      <c r="B122" s="173"/>
      <c r="C122" s="174" t="s">
        <v>135</v>
      </c>
      <c r="D122" s="50">
        <f>ΙΟΥΝ!D122</f>
        <v>0</v>
      </c>
      <c r="E122" s="50">
        <f>ΙΟΥΝ!F122</f>
        <v>0</v>
      </c>
      <c r="F122" s="236"/>
      <c r="G122" s="26"/>
    </row>
    <row r="123" spans="2:7" ht="26.25" thickBot="1">
      <c r="B123" s="180"/>
      <c r="C123" s="181" t="s">
        <v>22</v>
      </c>
      <c r="D123" s="53">
        <f>ΙΟΥΝ!D123</f>
        <v>0</v>
      </c>
      <c r="E123" s="53">
        <f>ΙΟΥΝ!F123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42584</v>
      </c>
      <c r="C127" s="240">
        <v>42584</v>
      </c>
      <c r="D127" s="188"/>
      <c r="E127" s="258">
        <v>42584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175</v>
      </c>
      <c r="C130" s="243" t="s">
        <v>175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57975.950000000004</v>
      </c>
      <c r="F137" s="99">
        <f>SUM(F138:F142)</f>
        <v>1579583.8599999999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248.9</v>
      </c>
      <c r="F138" s="102">
        <f>F22</f>
        <v>746.7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21924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57727.05</v>
      </c>
      <c r="F142" s="102">
        <f>(F18-F19)+F20+(F25-F28-F29-F30-F31-F32)+F34+F35+(F37-F39-F41-F42-F43-F44)+(F45-F46-F47)+(F48-F50-F52-F53-F54-F55-F57-F58)+(F59-F60-F61-F63)</f>
        <v>1460420.16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464441.97</v>
      </c>
      <c r="F143" s="105">
        <f>SUM(F144:F148)</f>
        <v>2757571.62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61995.619999999995</v>
      </c>
      <c r="F144" s="102">
        <f>F73+F74</f>
        <v>371410.86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96493</v>
      </c>
      <c r="F147" s="102">
        <f>F91-F95-F96-F97</f>
        <v>96493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305953.35</v>
      </c>
      <c r="F148" s="102">
        <f>F72-F73-F74-F76-F77+F80+F82+F83+F84+(F85-F87-F88-F89)+F90</f>
        <v>2289667.7600000002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-406466.01999999996</v>
      </c>
      <c r="F149" s="105">
        <f>F137-F143</f>
        <v>-1177987.7600000002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406466.01999999996</v>
      </c>
      <c r="F150" s="105">
        <f>-F149</f>
        <v>1177987.7600000002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406465.93999999994</v>
      </c>
      <c r="F151" s="102">
        <f>-(F109-D109)</f>
        <v>1177988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0.08000000001629815</v>
      </c>
      <c r="F164" s="108">
        <f>F150-F152-F155-F158-F161-F151</f>
        <v>-0.23999999975785613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-0.0800000000745058</v>
      </c>
      <c r="F167" s="6">
        <f>D109+F65-F101-F109</f>
        <v>0.23999999929219484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5" right="0.75" top="1" bottom="1" header="0.5" footer="0.5"/>
  <pageSetup horizontalDpi="300" verticalDpi="3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142">
      <selection activeCell="D169" sqref="D169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ΙΟΥΛ!C4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ΙΟΥΛ!C6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ΙΟΥΛ!F8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157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188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0</v>
      </c>
      <c r="F18" s="54">
        <f>ΙΟΥΛ!F18+ΑΥΓ!E18</f>
        <v>0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/>
      <c r="F19" s="55">
        <f>ΙΟΥΛ!F19+ΑΥΓ!E19</f>
        <v>0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ΙΟΥΛ!F20+ΑΥΓ!E20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ΙΟΥΛ!F21+ΑΥΓ!E21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ΙΟΥΛ!F22+ΑΥΓ!E22</f>
        <v>871.1500000000001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ΙΟΥΛ!F23+ΑΥΓ!E23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ΙΟΥΛ!F24+ΑΥΓ!E24</f>
        <v>871.1500000000001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39222.59</v>
      </c>
      <c r="F25" s="54">
        <f>ΙΟΥΛ!F25+ΑΥΓ!E25</f>
        <v>1416617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ΙΟΥΛ!F26+ΑΥΓ!E26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ΙΟΥΛ!F27+ΑΥΓ!E27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ΙΟΥΛ!F28+ΑΥΓ!E28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ΙΟΥΛ!F29+ΑΥΓ!E29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ΙΟΥΛ!F30+ΑΥΓ!E30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ΙΟΥΛ!F31+ΑΥΓ!E31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/>
      <c r="F32" s="56">
        <f>ΙΟΥΛ!F32+ΑΥΓ!E32</f>
        <v>21924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ΙΟΥΛ!F33+ΑΥΓ!E33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ΙΟΥΛ!F34+ΑΥΓ!E34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13320.88</v>
      </c>
      <c r="F35" s="54">
        <f>ΙΟΥΛ!F35+ΑΥΓ!E35</f>
        <v>118270.63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13320.88</v>
      </c>
      <c r="F36" s="55">
        <f>ΙΟΥΛ!F36+ΑΥΓ!E36</f>
        <v>91379.02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ΙΟΥΛ!F37+ΑΥΓ!E37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ΙΟΥΛ!F38+ΑΥΓ!E38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ΙΟΥΛ!F39+ΑΥΓ!E39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ΙΟΥΛ!F40+ΑΥΓ!E40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ΙΟΥΛ!F41+ΑΥΓ!E41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ΙΟΥΛ!F42+ΑΥΓ!E42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ΙΟΥΛ!F43+ΑΥΓ!E43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ΙΟΥΛ!F44+ΑΥΓ!E44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ΙΟΥΛ!F45+ΑΥΓ!E45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ΙΟΥΛ!F46+ΑΥΓ!E46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ΙΟΥΛ!F47+ΑΥΓ!E47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ΙΟΥΛ!F48+ΑΥΓ!E48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ΙΟΥΛ!F49+ΑΥΓ!E49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ΙΟΥΛ!F50+ΑΥΓ!E50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ΙΟΥΛ!F51+ΑΥΓ!E51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ΙΟΥΛ!F52+ΑΥΓ!E52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ΙΟΥΛ!F53+ΑΥΓ!E53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ΙΟΥΛ!F54+ΑΥΓ!E54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ΙΟΥΛ!F55+ΑΥΓ!E55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ΙΟΥΛ!F56+ΑΥΓ!E56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ΙΟΥΛ!F57+ΑΥΓ!E57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ΙΟΥΛ!F58+ΑΥΓ!E58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ΙΟΥΛ!F59+ΑΥΓ!E59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ΙΟΥΛ!F60+ΑΥΓ!E60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ΙΟΥΛ!F61+ΑΥΓ!E61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ΙΟΥΛ!F62+ΑΥΓ!E62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ΙΟΥΛ!F63+ΑΥΓ!E63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ΙΟΥΛ!F64+ΑΥΓ!E64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52667.91999999999</v>
      </c>
      <c r="F65" s="146">
        <f>F18+F20+F22+F25+F34+F35+F37+F45+F48+F59</f>
        <v>1632251.7799999998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188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221139.66</v>
      </c>
      <c r="F72" s="54">
        <f>ΙΟΥΛ!F72+ΑΥΓ!E72</f>
        <v>1822213.39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34009.42</v>
      </c>
      <c r="F73" s="61">
        <f>ΙΟΥΛ!F73+ΑΥΓ!E73</f>
        <v>266492.63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11947.03</v>
      </c>
      <c r="F74" s="56">
        <f>ΙΟΥΛ!F74+ΑΥΓ!E74</f>
        <v>150874.68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0</v>
      </c>
      <c r="F75" s="61">
        <f>ΙΟΥΛ!F75+ΑΥΓ!E75</f>
        <v>9584.36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ΙΟΥΛ!F76+ΑΥΓ!E76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ΙΟΥΛ!F77+ΑΥΓ!E77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0</v>
      </c>
      <c r="F78" s="56">
        <f>ΙΟΥΛ!F78+ΑΥΓ!E78</f>
        <v>6495.360000000001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ΙΟΥΛ!F79+ΑΥΓ!E79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123074.5</v>
      </c>
      <c r="F80" s="54">
        <f>ΙΟΥΛ!F80+ΑΥΓ!E80</f>
        <v>1092111.19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3636.38</v>
      </c>
      <c r="F81" s="57">
        <f>ΙΟΥΛ!F81+ΑΥΓ!E81</f>
        <v>284034.5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ΙΟΥΛ!F82+ΑΥΓ!E82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13320.88</v>
      </c>
      <c r="F83" s="67">
        <f>ΙΟΥΛ!F83+ΑΥΓ!E83</f>
        <v>91379.02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ΙΟΥΛ!F84+ΑΥΓ!E84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ΙΟΥΛ!F85+ΑΥΓ!E85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ΙΟΥΛ!F86+ΑΥΓ!E86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ΙΟΥΛ!F87+ΑΥΓ!E87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ΙΟΥΛ!F88+ΑΥΓ!E88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ΙΟΥΛ!F89+ΑΥΓ!E89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0</v>
      </c>
      <c r="F90" s="67">
        <f>ΙΟΥΛ!F90+ΑΥΓ!E90</f>
        <v>12910.06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ΙΟΥΛ!F91+ΑΥΓ!E91</f>
        <v>96493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ΙΟΥΛ!F92+ΑΥΓ!E92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ΙΟΥΛ!F93+ΑΥΓ!E93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ΙΟΥΛ!F94+ΑΥΓ!E94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ΙΟΥΛ!F95+ΑΥΓ!E95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ΙΟΥΛ!F96+ΑΥΓ!E96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ΙΟΥΛ!F97+ΑΥΓ!E97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ΙΟΥΛ!F98+ΑΥΓ!E98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>
        <v>0</v>
      </c>
      <c r="F99" s="54">
        <f>ΙΟΥΛ!F99+ΑΥΓ!E99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357535.04000000004</v>
      </c>
      <c r="F100" s="146">
        <f>F91+F90+F85+F84+F83+F82+F80+F72+F99</f>
        <v>3115106.66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357535.04000000004</v>
      </c>
      <c r="F101" s="146">
        <f>F100-F99</f>
        <v>3115106.66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1626121</v>
      </c>
      <c r="F109" s="172">
        <f>F110+F111+F112</f>
        <v>1321254</v>
      </c>
      <c r="G109" s="26"/>
    </row>
    <row r="110" spans="2:7" ht="12.75">
      <c r="B110" s="173"/>
      <c r="C110" s="174" t="s">
        <v>121</v>
      </c>
      <c r="D110" s="50">
        <f>ΙΟΥΛ!D110</f>
        <v>0</v>
      </c>
      <c r="E110" s="50">
        <f>ΙΟΥΛ!F110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ΙΟΥΛ!D111</f>
        <v>92698.41</v>
      </c>
      <c r="E111" s="50">
        <f>ΙΟΥΛ!F111</f>
        <v>1095090.1</v>
      </c>
      <c r="F111" s="236">
        <v>1000000</v>
      </c>
      <c r="G111" s="26"/>
    </row>
    <row r="112" spans="2:7" ht="12.75">
      <c r="B112" s="173"/>
      <c r="C112" s="174" t="s">
        <v>123</v>
      </c>
      <c r="D112" s="50">
        <f>ΙΟΥΛ!D112</f>
        <v>2711410.59</v>
      </c>
      <c r="E112" s="50">
        <f>ΙΟΥΛ!F112</f>
        <v>531030.9</v>
      </c>
      <c r="F112" s="236">
        <v>321254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ΙΟΥΛ!D114</f>
        <v>0</v>
      </c>
      <c r="E114" s="50">
        <f>ΙΟΥΛ!F114</f>
        <v>0</v>
      </c>
      <c r="F114" s="236"/>
      <c r="G114" s="26"/>
    </row>
    <row r="115" spans="2:7" ht="12.75">
      <c r="B115" s="173"/>
      <c r="C115" s="174" t="s">
        <v>126</v>
      </c>
      <c r="D115" s="50">
        <f>ΙΟΥΛ!D115</f>
        <v>0</v>
      </c>
      <c r="E115" s="50">
        <f>ΙΟΥΛ!F115</f>
        <v>0</v>
      </c>
      <c r="F115" s="236"/>
      <c r="G115" s="26"/>
    </row>
    <row r="116" spans="2:7" ht="12.75">
      <c r="B116" s="173"/>
      <c r="C116" s="174" t="s">
        <v>127</v>
      </c>
      <c r="D116" s="50">
        <f>ΙΟΥΛ!D116</f>
        <v>0</v>
      </c>
      <c r="E116" s="50">
        <f>ΙΟΥΛ!F116</f>
        <v>0</v>
      </c>
      <c r="F116" s="236"/>
      <c r="G116" s="26"/>
    </row>
    <row r="117" spans="2:7" ht="12.75">
      <c r="B117" s="175">
        <v>3</v>
      </c>
      <c r="C117" s="177" t="s">
        <v>20</v>
      </c>
      <c r="D117" s="51">
        <f>ΙΟΥΛ!D117</f>
        <v>0</v>
      </c>
      <c r="E117" s="51">
        <f>ΙΟΥΛ!F117</f>
        <v>0</v>
      </c>
      <c r="F117" s="237">
        <v>0</v>
      </c>
      <c r="G117" s="26"/>
    </row>
    <row r="118" spans="2:7" ht="12.75">
      <c r="B118" s="175">
        <v>4</v>
      </c>
      <c r="C118" s="176" t="s">
        <v>21</v>
      </c>
      <c r="D118" s="51">
        <f>ΙΟΥΛ!D118</f>
        <v>0</v>
      </c>
      <c r="E118" s="51">
        <f>ΙΟΥΛ!F118</f>
        <v>0</v>
      </c>
      <c r="F118" s="237">
        <v>0</v>
      </c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294907.69</v>
      </c>
      <c r="F119" s="72">
        <f>F120+F122</f>
        <v>372470.43</v>
      </c>
      <c r="G119" s="26"/>
    </row>
    <row r="120" spans="2:7" ht="12.75">
      <c r="B120" s="173"/>
      <c r="C120" s="174" t="s">
        <v>134</v>
      </c>
      <c r="D120" s="50">
        <f>ΙΟΥΛ!D120</f>
        <v>299507.39</v>
      </c>
      <c r="E120" s="50">
        <f>ΙΟΥΛ!F120</f>
        <v>294907.69</v>
      </c>
      <c r="F120" s="236">
        <v>372470.43</v>
      </c>
      <c r="G120" s="26"/>
    </row>
    <row r="121" spans="2:7" ht="25.5">
      <c r="B121" s="178"/>
      <c r="C121" s="179" t="s">
        <v>22</v>
      </c>
      <c r="D121" s="52">
        <f>ΙΟΥΛ!D121</f>
        <v>0</v>
      </c>
      <c r="E121" s="52">
        <f>ΙΟΥΛ!F121</f>
        <v>0</v>
      </c>
      <c r="F121" s="238"/>
      <c r="G121" s="26"/>
    </row>
    <row r="122" spans="2:7" ht="12.75">
      <c r="B122" s="173"/>
      <c r="C122" s="174" t="s">
        <v>135</v>
      </c>
      <c r="D122" s="50">
        <f>ΙΟΥΛ!D122</f>
        <v>0</v>
      </c>
      <c r="E122" s="50">
        <f>ΙΟΥΛ!F122</f>
        <v>0</v>
      </c>
      <c r="F122" s="236">
        <v>0</v>
      </c>
      <c r="G122" s="26"/>
    </row>
    <row r="123" spans="2:7" ht="26.25" thickBot="1">
      <c r="B123" s="180"/>
      <c r="C123" s="181" t="s">
        <v>22</v>
      </c>
      <c r="D123" s="53">
        <f>ΙΟΥΛ!D123</f>
        <v>0</v>
      </c>
      <c r="E123" s="53">
        <f>ΙΟΥΛ!F123</f>
        <v>0</v>
      </c>
      <c r="F123" s="239"/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42615</v>
      </c>
      <c r="C127" s="240">
        <v>42615</v>
      </c>
      <c r="D127" s="188"/>
      <c r="E127" s="258">
        <v>42615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52667.91999999999</v>
      </c>
      <c r="F137" s="99">
        <f>SUM(F138:F142)</f>
        <v>1632251.7799999998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871.1500000000001</v>
      </c>
    </row>
    <row r="139" spans="2:6" ht="12.75">
      <c r="B139" s="4"/>
      <c r="C139" s="5" t="s">
        <v>26</v>
      </c>
      <c r="D139" s="100">
        <v>25000</v>
      </c>
      <c r="E139" s="101">
        <f>E32+E44+E55</f>
        <v>0</v>
      </c>
      <c r="F139" s="102">
        <f>F32+F44+F55</f>
        <v>21924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0</v>
      </c>
      <c r="F140" s="102">
        <f>F19+F39+F50+F60+F31</f>
        <v>0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52543.469999999994</v>
      </c>
      <c r="F142" s="102">
        <f>(F18-F19)+F20+(F25-F28-F29-F30-F31-F32)+F34+F35+(F37-F39-F41-F42-F43-F44)+(F45-F46-F47)+(F48-F50-F52-F53-F54-F55-F57-F58)+(F59-F60-F61-F63)</f>
        <v>1512963.63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357535.04</v>
      </c>
      <c r="F143" s="105">
        <f>SUM(F144:F148)</f>
        <v>3115106.6599999997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45956.45</v>
      </c>
      <c r="F144" s="102">
        <f>F73+F74</f>
        <v>417367.31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96493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311578.58999999997</v>
      </c>
      <c r="F148" s="102">
        <f>F72-F73-F74-F76-F77+F80+F82+F83+F84+(F85-F87-F88-F89)+F90</f>
        <v>2601246.3499999996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-304867.12</v>
      </c>
      <c r="F149" s="105">
        <f>F137-F143</f>
        <v>-1482854.88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304867.12</v>
      </c>
      <c r="F150" s="105">
        <f>-F149</f>
        <v>1482854.88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304867</v>
      </c>
      <c r="F151" s="102">
        <f>-(F109-D109)</f>
        <v>1482855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0.11999999999534339</v>
      </c>
      <c r="F164" s="108">
        <f>F150-F152-F155-F158-F161-F151</f>
        <v>-0.12000000011175871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-0.12000000011175871</v>
      </c>
      <c r="F167" s="6">
        <f>D109+F65-F101-F109</f>
        <v>0.11999999918043613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5" right="0.75" top="1" bottom="1" header="0.5" footer="0.5"/>
  <pageSetup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88"/>
  <sheetViews>
    <sheetView zoomScalePageLayoutView="0" workbookViewId="0" topLeftCell="A33">
      <selection activeCell="D46" sqref="D46"/>
    </sheetView>
  </sheetViews>
  <sheetFormatPr defaultColWidth="9.140625" defaultRowHeight="12.75"/>
  <cols>
    <col min="1" max="1" width="4.00390625" style="19" bestFit="1" customWidth="1"/>
    <col min="2" max="2" width="22.00390625" style="20" customWidth="1"/>
    <col min="3" max="3" width="59.00390625" style="21" customWidth="1"/>
    <col min="4" max="6" width="20.7109375" style="21" customWidth="1"/>
    <col min="7" max="7" width="10.7109375" style="21" customWidth="1"/>
    <col min="8" max="16384" width="9.140625" style="21" customWidth="1"/>
  </cols>
  <sheetData>
    <row r="2" spans="2:6" ht="18">
      <c r="B2" s="260" t="s">
        <v>129</v>
      </c>
      <c r="C2" s="260"/>
      <c r="D2" s="260"/>
      <c r="E2" s="260"/>
      <c r="F2" s="260"/>
    </row>
    <row r="3" spans="2:6" ht="12.75">
      <c r="B3" s="22"/>
      <c r="C3" s="23"/>
      <c r="D3" s="24"/>
      <c r="E3" s="23"/>
      <c r="F3" s="23"/>
    </row>
    <row r="4" spans="2:6" ht="12.75">
      <c r="B4" s="25" t="s">
        <v>149</v>
      </c>
      <c r="C4" s="71" t="str">
        <f>ΑΥΓ!C4</f>
        <v>ΕΡΓΑΣΙΑΣ, ΚΟΙΝΩΝΙΚΗΣ ΑΣΦΑΛΙΣΗΣ ΚΑΙ ΚΟΙΝΩΝΙΚΗΣ ΑΛΛΗΛΕΓΓΥΗΣ</v>
      </c>
      <c r="D4" s="23"/>
      <c r="E4" s="23"/>
      <c r="F4" s="23"/>
    </row>
    <row r="5" spans="2:6" ht="12.75">
      <c r="B5" s="27"/>
      <c r="C5" s="23"/>
      <c r="D5" s="23"/>
      <c r="E5" s="23"/>
      <c r="F5" s="23"/>
    </row>
    <row r="6" spans="2:6" ht="12.75">
      <c r="B6" s="28" t="s">
        <v>150</v>
      </c>
      <c r="C6" s="71" t="str">
        <f>ΑΥΓ!C6</f>
        <v>ΚΕΝΤΡΟ ΚΟΙΝΩΝΙΚΗΣ ΠΡΟΝΟΙΑΣ ΠΕΡΙΦΕΡΕΙΑΣ ΚΕΝΤΡΙΚΗΣ ΜΑΚΕΔΟΝΙΑΣ</v>
      </c>
      <c r="D6" s="23"/>
      <c r="E6" s="29"/>
      <c r="F6" s="23"/>
    </row>
    <row r="7" spans="2:6" ht="12.75">
      <c r="B7" s="28"/>
      <c r="C7" s="23"/>
      <c r="D7" s="23"/>
      <c r="E7" s="29"/>
      <c r="F7" s="23"/>
    </row>
    <row r="8" spans="2:6" ht="12.75">
      <c r="B8" s="28" t="s">
        <v>148</v>
      </c>
      <c r="C8" s="111">
        <v>2016</v>
      </c>
      <c r="D8" s="23"/>
      <c r="E8" s="28" t="s">
        <v>147</v>
      </c>
      <c r="F8" s="71">
        <f>ΑΥΓ!F8</f>
        <v>997288259</v>
      </c>
    </row>
    <row r="9" spans="2:6" ht="12.75">
      <c r="B9" s="28"/>
      <c r="C9" s="23"/>
      <c r="D9" s="23"/>
      <c r="E9" s="23"/>
      <c r="F9" s="28"/>
    </row>
    <row r="10" spans="2:6" ht="12.75">
      <c r="B10" s="28" t="s">
        <v>151</v>
      </c>
      <c r="C10" s="111" t="s">
        <v>158</v>
      </c>
      <c r="D10" s="23"/>
      <c r="E10" s="23"/>
      <c r="F10" s="23"/>
    </row>
    <row r="11" spans="2:6" ht="12.75">
      <c r="B11" s="28"/>
      <c r="C11" s="23"/>
      <c r="D11" s="23"/>
      <c r="E11" s="23"/>
      <c r="F11" s="23"/>
    </row>
    <row r="12" spans="2:6" ht="15.75">
      <c r="B12" s="31" t="s">
        <v>109</v>
      </c>
      <c r="F12" s="30" t="s">
        <v>97</v>
      </c>
    </row>
    <row r="13" ht="12.75">
      <c r="F13" s="30"/>
    </row>
    <row r="14" spans="1:2" ht="15.75">
      <c r="A14" s="32" t="s">
        <v>102</v>
      </c>
      <c r="B14" s="33" t="s">
        <v>24</v>
      </c>
    </row>
    <row r="15" ht="13.5" thickBot="1">
      <c r="B15" s="20" t="s">
        <v>96</v>
      </c>
    </row>
    <row r="16" spans="2:7" ht="26.25" thickTop="1">
      <c r="B16" s="253" t="s">
        <v>106</v>
      </c>
      <c r="C16" s="255" t="s">
        <v>107</v>
      </c>
      <c r="D16" s="34" t="s">
        <v>98</v>
      </c>
      <c r="E16" s="35" t="s">
        <v>99</v>
      </c>
      <c r="F16" s="36" t="s">
        <v>100</v>
      </c>
      <c r="G16" s="26"/>
    </row>
    <row r="17" spans="2:7" ht="77.25" thickBot="1">
      <c r="B17" s="254"/>
      <c r="C17" s="256"/>
      <c r="D17" s="37" t="s">
        <v>159</v>
      </c>
      <c r="E17" s="38" t="s">
        <v>189</v>
      </c>
      <c r="F17" s="39" t="s">
        <v>132</v>
      </c>
      <c r="G17" s="26"/>
    </row>
    <row r="18" spans="2:7" ht="13.5" thickTop="1">
      <c r="B18" s="112">
        <v>0</v>
      </c>
      <c r="C18" s="113" t="s">
        <v>35</v>
      </c>
      <c r="D18" s="202">
        <v>1004000</v>
      </c>
      <c r="E18" s="203">
        <v>469378.53</v>
      </c>
      <c r="F18" s="54">
        <f>ΑΥΓ!F18+ΣΕΠ!E18</f>
        <v>469378.53</v>
      </c>
      <c r="G18" s="26"/>
    </row>
    <row r="19" spans="2:7" ht="13.5" thickBot="1">
      <c r="B19" s="114">
        <v>100</v>
      </c>
      <c r="C19" s="115" t="s">
        <v>36</v>
      </c>
      <c r="D19" s="204">
        <v>1004000</v>
      </c>
      <c r="E19" s="205">
        <v>469378.53</v>
      </c>
      <c r="F19" s="55">
        <f>ΑΥΓ!F19+ΣΕΠ!E19</f>
        <v>469378.53</v>
      </c>
      <c r="G19" s="26"/>
    </row>
    <row r="20" spans="1:7" s="117" customFormat="1" ht="13.5" thickTop="1">
      <c r="A20" s="19"/>
      <c r="B20" s="112">
        <v>1000</v>
      </c>
      <c r="C20" s="113" t="s">
        <v>37</v>
      </c>
      <c r="D20" s="202">
        <v>0</v>
      </c>
      <c r="E20" s="203">
        <v>0</v>
      </c>
      <c r="F20" s="54">
        <f>ΑΥΓ!F20+ΣΕΠ!E20</f>
        <v>0</v>
      </c>
      <c r="G20" s="116"/>
    </row>
    <row r="21" spans="1:8" s="117" customFormat="1" ht="13.5" thickBot="1">
      <c r="A21" s="19"/>
      <c r="B21" s="114">
        <v>1100</v>
      </c>
      <c r="C21" s="115" t="s">
        <v>91</v>
      </c>
      <c r="D21" s="204">
        <v>0</v>
      </c>
      <c r="E21" s="205"/>
      <c r="F21" s="55">
        <f>ΑΥΓ!F21+ΣΕΠ!E21</f>
        <v>0</v>
      </c>
      <c r="G21" s="116"/>
      <c r="H21" s="118"/>
    </row>
    <row r="22" spans="1:7" s="117" customFormat="1" ht="13.5" thickTop="1">
      <c r="A22" s="19"/>
      <c r="B22" s="112">
        <v>2000</v>
      </c>
      <c r="C22" s="113" t="s">
        <v>38</v>
      </c>
      <c r="D22" s="202">
        <v>2000</v>
      </c>
      <c r="E22" s="203">
        <v>124.45</v>
      </c>
      <c r="F22" s="54">
        <f>ΑΥΓ!F22+ΣΕΠ!E22</f>
        <v>995.6000000000001</v>
      </c>
      <c r="G22" s="116"/>
    </row>
    <row r="23" spans="1:8" s="117" customFormat="1" ht="12.75">
      <c r="A23" s="19"/>
      <c r="B23" s="119">
        <v>2110</v>
      </c>
      <c r="C23" s="120" t="s">
        <v>92</v>
      </c>
      <c r="D23" s="206">
        <f>ΦΕΒ!D23</f>
        <v>0</v>
      </c>
      <c r="E23" s="207"/>
      <c r="F23" s="56">
        <f>ΑΥΓ!F23+ΣΕΠ!E23</f>
        <v>0</v>
      </c>
      <c r="G23" s="116"/>
      <c r="H23" s="118"/>
    </row>
    <row r="24" spans="1:8" s="117" customFormat="1" ht="13.5" thickBot="1">
      <c r="A24" s="19"/>
      <c r="B24" s="121" t="s">
        <v>88</v>
      </c>
      <c r="C24" s="122" t="s">
        <v>93</v>
      </c>
      <c r="D24" s="208">
        <v>2000</v>
      </c>
      <c r="E24" s="209">
        <v>124.45</v>
      </c>
      <c r="F24" s="57">
        <f>ΑΥΓ!F24+ΣΕΠ!E24</f>
        <v>995.6000000000001</v>
      </c>
      <c r="G24" s="116"/>
      <c r="H24" s="118"/>
    </row>
    <row r="25" spans="1:7" s="117" customFormat="1" ht="26.25" thickTop="1">
      <c r="A25" s="19"/>
      <c r="B25" s="112">
        <v>3000</v>
      </c>
      <c r="C25" s="113" t="s">
        <v>39</v>
      </c>
      <c r="D25" s="202">
        <v>5270000</v>
      </c>
      <c r="E25" s="203">
        <v>31730.21</v>
      </c>
      <c r="F25" s="54">
        <f>ΑΥΓ!F25+ΣΕΠ!E25</f>
        <v>1448347.21</v>
      </c>
      <c r="G25" s="116"/>
    </row>
    <row r="26" spans="1:8" s="117" customFormat="1" ht="25.5">
      <c r="A26" s="19"/>
      <c r="B26" s="119" t="s">
        <v>89</v>
      </c>
      <c r="C26" s="123" t="s">
        <v>108</v>
      </c>
      <c r="D26" s="206">
        <v>5171000</v>
      </c>
      <c r="E26" s="207"/>
      <c r="F26" s="56">
        <f>ΑΥΓ!F26+ΣΕΠ!E26</f>
        <v>1005169.8200000001</v>
      </c>
      <c r="G26" s="116"/>
      <c r="H26" s="118"/>
    </row>
    <row r="27" spans="2:7" ht="12.75">
      <c r="B27" s="119">
        <v>3350</v>
      </c>
      <c r="C27" s="123" t="s">
        <v>40</v>
      </c>
      <c r="D27" s="206">
        <f>ΦΕΒ!D27</f>
        <v>0</v>
      </c>
      <c r="E27" s="207"/>
      <c r="F27" s="56">
        <f>ΑΥΓ!F27+ΣΕΠ!E27</f>
        <v>0</v>
      </c>
      <c r="G27" s="26"/>
    </row>
    <row r="28" spans="1:7" s="126" customFormat="1" ht="25.5">
      <c r="A28" s="19"/>
      <c r="B28" s="124"/>
      <c r="C28" s="125" t="s">
        <v>152</v>
      </c>
      <c r="D28" s="210">
        <f>ΦΕΒ!D28</f>
        <v>0</v>
      </c>
      <c r="E28" s="211"/>
      <c r="F28" s="58">
        <f>ΑΥΓ!F28+ΣΕΠ!E28</f>
        <v>0</v>
      </c>
      <c r="G28" s="116"/>
    </row>
    <row r="29" spans="1:8" s="126" customFormat="1" ht="25.5">
      <c r="A29" s="19"/>
      <c r="B29" s="124"/>
      <c r="C29" s="125" t="s">
        <v>111</v>
      </c>
      <c r="D29" s="210">
        <f>ΦΕΒ!D29</f>
        <v>0</v>
      </c>
      <c r="E29" s="211"/>
      <c r="F29" s="58">
        <f>ΑΥΓ!F29+ΣΕΠ!E29</f>
        <v>0</v>
      </c>
      <c r="G29" s="116"/>
      <c r="H29" s="127"/>
    </row>
    <row r="30" spans="1:7" s="126" customFormat="1" ht="25.5">
      <c r="A30" s="19"/>
      <c r="B30" s="124"/>
      <c r="C30" s="125" t="s">
        <v>112</v>
      </c>
      <c r="D30" s="210">
        <f>ΦΕΒ!D30</f>
        <v>0</v>
      </c>
      <c r="E30" s="211"/>
      <c r="F30" s="58">
        <f>ΑΥΓ!F30+ΣΕΠ!E30</f>
        <v>0</v>
      </c>
      <c r="G30" s="116"/>
    </row>
    <row r="31" spans="1:7" s="126" customFormat="1" ht="12.75">
      <c r="A31" s="19"/>
      <c r="B31" s="124">
        <v>3394</v>
      </c>
      <c r="C31" s="128" t="s">
        <v>41</v>
      </c>
      <c r="D31" s="212">
        <f>ΦΕΒ!D31</f>
        <v>0</v>
      </c>
      <c r="E31" s="213"/>
      <c r="F31" s="59">
        <f>ΑΥΓ!F31+ΣΕΠ!E31</f>
        <v>0</v>
      </c>
      <c r="G31" s="129"/>
    </row>
    <row r="32" spans="2:7" ht="12.75">
      <c r="B32" s="119">
        <v>3510</v>
      </c>
      <c r="C32" s="123" t="s">
        <v>23</v>
      </c>
      <c r="D32" s="206">
        <v>25000</v>
      </c>
      <c r="E32" s="207">
        <v>81.13</v>
      </c>
      <c r="F32" s="56">
        <f>ΑΥΓ!F32+ΣΕΠ!E32</f>
        <v>22005.13</v>
      </c>
      <c r="G32" s="26"/>
    </row>
    <row r="33" spans="2:8" ht="13.5" thickBot="1">
      <c r="B33" s="130">
        <v>3520</v>
      </c>
      <c r="C33" s="122" t="s">
        <v>90</v>
      </c>
      <c r="D33" s="208">
        <f>ΦΕΒ!D33</f>
        <v>0</v>
      </c>
      <c r="E33" s="209"/>
      <c r="F33" s="57">
        <f>ΑΥΓ!F33+ΣΕΠ!E33</f>
        <v>0</v>
      </c>
      <c r="G33" s="26"/>
      <c r="H33" s="118"/>
    </row>
    <row r="34" spans="1:7" s="117" customFormat="1" ht="27" thickBot="1" thickTop="1">
      <c r="A34" s="19"/>
      <c r="B34" s="131">
        <v>4000</v>
      </c>
      <c r="C34" s="132" t="s">
        <v>42</v>
      </c>
      <c r="D34" s="246">
        <v>0</v>
      </c>
      <c r="E34" s="214">
        <v>0</v>
      </c>
      <c r="F34" s="60">
        <f>ΑΥΓ!F34+ΣΕΠ!E34</f>
        <v>0</v>
      </c>
      <c r="G34" s="116"/>
    </row>
    <row r="35" spans="1:7" s="117" customFormat="1" ht="13.5" thickTop="1">
      <c r="A35" s="19"/>
      <c r="B35" s="112">
        <v>5000</v>
      </c>
      <c r="C35" s="113" t="s">
        <v>43</v>
      </c>
      <c r="D35" s="202">
        <v>400000</v>
      </c>
      <c r="E35" s="203">
        <v>14934.17</v>
      </c>
      <c r="F35" s="54">
        <f>ΑΥΓ!F35+ΣΕΠ!E35</f>
        <v>133204.80000000002</v>
      </c>
      <c r="G35" s="116"/>
    </row>
    <row r="36" spans="1:8" s="117" customFormat="1" ht="13.5" thickBot="1">
      <c r="A36" s="19"/>
      <c r="B36" s="114">
        <v>5200</v>
      </c>
      <c r="C36" s="115" t="s">
        <v>94</v>
      </c>
      <c r="D36" s="204">
        <v>300000</v>
      </c>
      <c r="E36" s="205">
        <v>12617.97</v>
      </c>
      <c r="F36" s="55">
        <f>ΑΥΓ!F36+ΣΕΠ!E36</f>
        <v>103996.99</v>
      </c>
      <c r="G36" s="116"/>
      <c r="H36" s="118"/>
    </row>
    <row r="37" spans="1:7" s="117" customFormat="1" ht="13.5" thickTop="1">
      <c r="A37" s="19"/>
      <c r="B37" s="112">
        <v>6000</v>
      </c>
      <c r="C37" s="113" t="s">
        <v>44</v>
      </c>
      <c r="D37" s="202">
        <f>ΦΕΒ!D37</f>
        <v>0</v>
      </c>
      <c r="E37" s="203">
        <v>0</v>
      </c>
      <c r="F37" s="54">
        <f>ΑΥΓ!F37+ΣΕΠ!E37</f>
        <v>0</v>
      </c>
      <c r="G37" s="116"/>
    </row>
    <row r="38" spans="2:7" ht="12.75">
      <c r="B38" s="133">
        <v>6100</v>
      </c>
      <c r="C38" s="134" t="s">
        <v>45</v>
      </c>
      <c r="D38" s="215">
        <f>ΦΕΒ!D38</f>
        <v>0</v>
      </c>
      <c r="E38" s="216"/>
      <c r="F38" s="61">
        <f>ΑΥΓ!F38+ΣΕΠ!E38</f>
        <v>0</v>
      </c>
      <c r="G38" s="26"/>
    </row>
    <row r="39" spans="2:7" ht="12.75">
      <c r="B39" s="119">
        <v>6110</v>
      </c>
      <c r="C39" s="123" t="s">
        <v>36</v>
      </c>
      <c r="D39" s="206">
        <f>ΦΕΒ!D39</f>
        <v>0</v>
      </c>
      <c r="E39" s="207"/>
      <c r="F39" s="56">
        <f>ΑΥΓ!F39+ΣΕΠ!E39</f>
        <v>0</v>
      </c>
      <c r="G39" s="26"/>
    </row>
    <row r="40" spans="2:7" ht="12.75">
      <c r="B40" s="124">
        <v>6435</v>
      </c>
      <c r="C40" s="128" t="s">
        <v>46</v>
      </c>
      <c r="D40" s="212">
        <f>ΦΕΒ!D40</f>
        <v>0</v>
      </c>
      <c r="E40" s="213"/>
      <c r="F40" s="59">
        <f>ΑΥΓ!F40+ΣΕΠ!E40</f>
        <v>0</v>
      </c>
      <c r="G40" s="26"/>
    </row>
    <row r="41" spans="2:7" ht="25.5">
      <c r="B41" s="124"/>
      <c r="C41" s="125" t="s">
        <v>152</v>
      </c>
      <c r="D41" s="210">
        <f>ΦΕΒ!D41</f>
        <v>0</v>
      </c>
      <c r="E41" s="211"/>
      <c r="F41" s="58">
        <f>ΑΥΓ!F41+ΣΕΠ!E41</f>
        <v>0</v>
      </c>
      <c r="G41" s="116"/>
    </row>
    <row r="42" spans="2:8" ht="25.5">
      <c r="B42" s="124"/>
      <c r="C42" s="125" t="s">
        <v>111</v>
      </c>
      <c r="D42" s="210">
        <f>ΦΕΒ!D42</f>
        <v>0</v>
      </c>
      <c r="E42" s="211"/>
      <c r="F42" s="58">
        <f>ΑΥΓ!F42+ΣΕΠ!E42</f>
        <v>0</v>
      </c>
      <c r="G42" s="116"/>
      <c r="H42" s="135"/>
    </row>
    <row r="43" spans="2:7" ht="25.5">
      <c r="B43" s="124"/>
      <c r="C43" s="125" t="s">
        <v>112</v>
      </c>
      <c r="D43" s="210">
        <f>ΦΕΒ!D43</f>
        <v>0</v>
      </c>
      <c r="E43" s="211"/>
      <c r="F43" s="58">
        <f>ΑΥΓ!F43+ΣΕΠ!E43</f>
        <v>0</v>
      </c>
      <c r="G43" s="116"/>
    </row>
    <row r="44" spans="2:7" ht="13.5" thickBot="1">
      <c r="B44" s="136">
        <v>6451</v>
      </c>
      <c r="C44" s="137" t="s">
        <v>23</v>
      </c>
      <c r="D44" s="217">
        <f>ΦΕΒ!D44</f>
        <v>0</v>
      </c>
      <c r="E44" s="218"/>
      <c r="F44" s="62">
        <f>ΑΥΓ!F44+ΣΕΠ!E44</f>
        <v>0</v>
      </c>
      <c r="G44" s="26"/>
    </row>
    <row r="45" spans="2:7" ht="13.5" thickTop="1">
      <c r="B45" s="112">
        <v>7000</v>
      </c>
      <c r="C45" s="113" t="s">
        <v>47</v>
      </c>
      <c r="D45" s="202">
        <f>ΦΕΒ!D45</f>
        <v>0</v>
      </c>
      <c r="E45" s="203">
        <v>0</v>
      </c>
      <c r="F45" s="54">
        <f>ΑΥΓ!F45+ΣΕΠ!E45</f>
        <v>0</v>
      </c>
      <c r="G45" s="26"/>
    </row>
    <row r="46" spans="2:8" ht="12.75">
      <c r="B46" s="133">
        <v>7100</v>
      </c>
      <c r="C46" s="134" t="s">
        <v>48</v>
      </c>
      <c r="D46" s="215">
        <f>ΦΕΒ!D46</f>
        <v>0</v>
      </c>
      <c r="E46" s="216"/>
      <c r="F46" s="61">
        <f>ΑΥΓ!F46+ΣΕΠ!E46</f>
        <v>0</v>
      </c>
      <c r="G46" s="116"/>
      <c r="H46" s="135"/>
    </row>
    <row r="47" spans="2:8" ht="26.25" thickBot="1">
      <c r="B47" s="114">
        <v>7200</v>
      </c>
      <c r="C47" s="115" t="s">
        <v>49</v>
      </c>
      <c r="D47" s="204">
        <f>ΦΕΒ!D47</f>
        <v>0</v>
      </c>
      <c r="E47" s="205"/>
      <c r="F47" s="55">
        <f>ΑΥΓ!F47+ΣΕΠ!E47</f>
        <v>0</v>
      </c>
      <c r="G47" s="116"/>
      <c r="H47" s="135"/>
    </row>
    <row r="48" spans="2:7" ht="13.5" thickTop="1">
      <c r="B48" s="138">
        <v>8000</v>
      </c>
      <c r="C48" s="139" t="s">
        <v>50</v>
      </c>
      <c r="D48" s="219">
        <v>1100000</v>
      </c>
      <c r="E48" s="220">
        <v>0</v>
      </c>
      <c r="F48" s="63">
        <f>ΑΥΓ!F48+ΣΕΠ!E48</f>
        <v>0</v>
      </c>
      <c r="G48" s="26"/>
    </row>
    <row r="49" spans="2:7" ht="12.75">
      <c r="B49" s="133">
        <v>8100</v>
      </c>
      <c r="C49" s="134" t="s">
        <v>45</v>
      </c>
      <c r="D49" s="215">
        <f>ΦΕΒ!D49</f>
        <v>0</v>
      </c>
      <c r="E49" s="216"/>
      <c r="F49" s="61">
        <f>ΑΥΓ!F49+ΣΕΠ!E49</f>
        <v>0</v>
      </c>
      <c r="G49" s="26"/>
    </row>
    <row r="50" spans="2:7" ht="12.75">
      <c r="B50" s="119">
        <v>8110</v>
      </c>
      <c r="C50" s="123" t="s">
        <v>36</v>
      </c>
      <c r="D50" s="206">
        <f>ΦΕΒ!D50</f>
        <v>0</v>
      </c>
      <c r="E50" s="207"/>
      <c r="F50" s="56">
        <f>ΑΥΓ!F50+ΣΕΠ!E50</f>
        <v>0</v>
      </c>
      <c r="G50" s="26"/>
    </row>
    <row r="51" spans="2:7" ht="12.75">
      <c r="B51" s="124">
        <v>8435</v>
      </c>
      <c r="C51" s="128" t="s">
        <v>46</v>
      </c>
      <c r="D51" s="212">
        <f>ΦΕΒ!D51</f>
        <v>0</v>
      </c>
      <c r="E51" s="213"/>
      <c r="F51" s="59">
        <f>ΑΥΓ!F51+ΣΕΠ!E51</f>
        <v>0</v>
      </c>
      <c r="G51" s="26"/>
    </row>
    <row r="52" spans="2:7" ht="25.5">
      <c r="B52" s="124"/>
      <c r="C52" s="125" t="s">
        <v>152</v>
      </c>
      <c r="D52" s="210">
        <f>ΦΕΒ!D52</f>
        <v>0</v>
      </c>
      <c r="E52" s="211"/>
      <c r="F52" s="58">
        <f>ΑΥΓ!F52+ΣΕΠ!E52</f>
        <v>0</v>
      </c>
      <c r="G52" s="116"/>
    </row>
    <row r="53" spans="2:8" ht="25.5">
      <c r="B53" s="124"/>
      <c r="C53" s="125" t="s">
        <v>111</v>
      </c>
      <c r="D53" s="210">
        <f>ΦΕΒ!D53</f>
        <v>0</v>
      </c>
      <c r="E53" s="211"/>
      <c r="F53" s="58">
        <f>ΑΥΓ!F53+ΣΕΠ!E53</f>
        <v>0</v>
      </c>
      <c r="G53" s="116"/>
      <c r="H53" s="135"/>
    </row>
    <row r="54" spans="2:7" ht="25.5">
      <c r="B54" s="124"/>
      <c r="C54" s="125" t="s">
        <v>112</v>
      </c>
      <c r="D54" s="210">
        <f>ΦΕΒ!D54</f>
        <v>0</v>
      </c>
      <c r="E54" s="211"/>
      <c r="F54" s="58">
        <f>ΑΥΓ!F54+ΣΕΠ!E54</f>
        <v>0</v>
      </c>
      <c r="G54" s="116"/>
    </row>
    <row r="55" spans="2:7" ht="12.75">
      <c r="B55" s="124">
        <v>8451</v>
      </c>
      <c r="C55" s="128" t="s">
        <v>23</v>
      </c>
      <c r="D55" s="221">
        <f>ΦΕΒ!D55</f>
        <v>0</v>
      </c>
      <c r="E55" s="222"/>
      <c r="F55" s="64">
        <f>ΑΥΓ!F55+ΣΕΠ!E55</f>
        <v>0</v>
      </c>
      <c r="G55" s="26"/>
    </row>
    <row r="56" spans="2:7" ht="12.75">
      <c r="B56" s="133">
        <v>8700</v>
      </c>
      <c r="C56" s="134" t="s">
        <v>51</v>
      </c>
      <c r="D56" s="223">
        <f>ΦΕΒ!D56</f>
        <v>0</v>
      </c>
      <c r="E56" s="224"/>
      <c r="F56" s="65">
        <f>ΑΥΓ!F56+ΣΕΠ!E56</f>
        <v>0</v>
      </c>
      <c r="G56" s="26"/>
    </row>
    <row r="57" spans="2:8" ht="12.75">
      <c r="B57" s="119">
        <v>8710</v>
      </c>
      <c r="C57" s="123" t="s">
        <v>48</v>
      </c>
      <c r="D57" s="206">
        <f>ΦΕΒ!D57</f>
        <v>0</v>
      </c>
      <c r="E57" s="207"/>
      <c r="F57" s="56">
        <f>ΑΥΓ!F57+ΣΕΠ!E57</f>
        <v>0</v>
      </c>
      <c r="G57" s="116"/>
      <c r="H57" s="135"/>
    </row>
    <row r="58" spans="2:8" ht="13.5" thickBot="1">
      <c r="B58" s="140">
        <v>8720</v>
      </c>
      <c r="C58" s="141" t="s">
        <v>52</v>
      </c>
      <c r="D58" s="225">
        <f>ΦΕΒ!D58</f>
        <v>0</v>
      </c>
      <c r="E58" s="226"/>
      <c r="F58" s="66">
        <f>ΑΥΓ!F58+ΣΕΠ!E58</f>
        <v>0</v>
      </c>
      <c r="G58" s="116"/>
      <c r="H58" s="135"/>
    </row>
    <row r="59" spans="2:7" ht="13.5" thickTop="1">
      <c r="B59" s="112">
        <v>9000</v>
      </c>
      <c r="C59" s="113" t="s">
        <v>53</v>
      </c>
      <c r="D59" s="202">
        <v>100000</v>
      </c>
      <c r="E59" s="203">
        <v>0</v>
      </c>
      <c r="F59" s="54">
        <f>ΑΥΓ!F59+ΣΕΠ!E59</f>
        <v>96493</v>
      </c>
      <c r="G59" s="26"/>
    </row>
    <row r="60" spans="2:7" ht="25.5">
      <c r="B60" s="133" t="s">
        <v>54</v>
      </c>
      <c r="C60" s="134" t="s">
        <v>55</v>
      </c>
      <c r="D60" s="215">
        <f>ΦΕΒ!D60</f>
        <v>0</v>
      </c>
      <c r="E60" s="216"/>
      <c r="F60" s="61">
        <f>ΑΥΓ!F60+ΣΕΠ!E60</f>
        <v>0</v>
      </c>
      <c r="G60" s="26"/>
    </row>
    <row r="61" spans="2:7" ht="25.5">
      <c r="B61" s="133" t="s">
        <v>56</v>
      </c>
      <c r="C61" s="134" t="s">
        <v>57</v>
      </c>
      <c r="D61" s="215">
        <v>100000</v>
      </c>
      <c r="E61" s="216"/>
      <c r="F61" s="61">
        <f>ΑΥΓ!F61+ΣΕΠ!E61</f>
        <v>96493</v>
      </c>
      <c r="G61" s="26"/>
    </row>
    <row r="62" spans="2:7" ht="22.5" customHeight="1">
      <c r="B62" s="133" t="s">
        <v>58</v>
      </c>
      <c r="C62" s="134" t="s">
        <v>59</v>
      </c>
      <c r="D62" s="215">
        <f>ΦΕΒ!D62</f>
        <v>0</v>
      </c>
      <c r="E62" s="216"/>
      <c r="F62" s="61">
        <f>ΑΥΓ!F62+ΣΕΠ!E62</f>
        <v>0</v>
      </c>
      <c r="G62" s="26"/>
    </row>
    <row r="63" spans="2:8" ht="25.5">
      <c r="B63" s="133">
        <v>9700</v>
      </c>
      <c r="C63" s="134" t="s">
        <v>60</v>
      </c>
      <c r="D63" s="223">
        <f>ΦΕΒ!D63</f>
        <v>0</v>
      </c>
      <c r="E63" s="224"/>
      <c r="F63" s="65">
        <f>ΑΥΓ!F63+ΣΕΠ!E63</f>
        <v>0</v>
      </c>
      <c r="G63" s="116"/>
      <c r="H63" s="135"/>
    </row>
    <row r="64" spans="2:7" ht="13.5" thickBot="1">
      <c r="B64" s="114">
        <v>9900</v>
      </c>
      <c r="C64" s="115" t="s">
        <v>61</v>
      </c>
      <c r="D64" s="204">
        <v>0</v>
      </c>
      <c r="E64" s="205"/>
      <c r="F64" s="55">
        <f>ΑΥΓ!F64+ΣΕΠ!E64</f>
        <v>0</v>
      </c>
      <c r="G64" s="26"/>
    </row>
    <row r="65" spans="2:7" ht="27" thickBot="1" thickTop="1">
      <c r="B65" s="142"/>
      <c r="C65" s="143" t="s">
        <v>62</v>
      </c>
      <c r="D65" s="144">
        <v>7876000</v>
      </c>
      <c r="E65" s="145">
        <f>E18+E20+E22+E25+E34+E35+E37+E45+E48+E59</f>
        <v>516167.36000000004</v>
      </c>
      <c r="F65" s="146">
        <f>F18+F20+F22+F25+F34+F35+F37+F45+F48+F59</f>
        <v>2148419.1399999997</v>
      </c>
      <c r="G65" s="26"/>
    </row>
    <row r="66" spans="2:7" ht="13.5" thickTop="1">
      <c r="B66" s="147"/>
      <c r="C66" s="148"/>
      <c r="D66" s="148"/>
      <c r="E66" s="149"/>
      <c r="F66" s="149"/>
      <c r="G66" s="26"/>
    </row>
    <row r="67" spans="2:7" ht="12.75">
      <c r="B67" s="147"/>
      <c r="C67" s="148"/>
      <c r="D67" s="148"/>
      <c r="E67" s="149"/>
      <c r="F67" s="149"/>
      <c r="G67" s="26"/>
    </row>
    <row r="68" spans="1:7" ht="15.75">
      <c r="A68" s="150" t="s">
        <v>103</v>
      </c>
      <c r="B68" s="33" t="s">
        <v>30</v>
      </c>
      <c r="C68" s="151"/>
      <c r="D68" s="151"/>
      <c r="E68" s="149"/>
      <c r="F68" s="149"/>
      <c r="G68" s="26"/>
    </row>
    <row r="69" spans="1:7" ht="16.5" thickBot="1">
      <c r="A69" s="150"/>
      <c r="B69" s="33"/>
      <c r="C69" s="151"/>
      <c r="D69" s="151"/>
      <c r="E69" s="149"/>
      <c r="F69" s="149"/>
      <c r="G69" s="26"/>
    </row>
    <row r="70" spans="1:7" ht="26.25" thickTop="1">
      <c r="A70" s="150"/>
      <c r="B70" s="253" t="s">
        <v>106</v>
      </c>
      <c r="C70" s="255" t="s">
        <v>107</v>
      </c>
      <c r="D70" s="34" t="s">
        <v>98</v>
      </c>
      <c r="E70" s="35" t="s">
        <v>99</v>
      </c>
      <c r="F70" s="36" t="s">
        <v>100</v>
      </c>
      <c r="G70" s="26"/>
    </row>
    <row r="71" spans="2:7" ht="77.25" thickBot="1">
      <c r="B71" s="254"/>
      <c r="C71" s="256"/>
      <c r="D71" s="37" t="s">
        <v>159</v>
      </c>
      <c r="E71" s="38" t="s">
        <v>189</v>
      </c>
      <c r="F71" s="39" t="s">
        <v>132</v>
      </c>
      <c r="G71" s="26"/>
    </row>
    <row r="72" spans="2:7" ht="13.5" thickTop="1">
      <c r="B72" s="112">
        <v>0</v>
      </c>
      <c r="C72" s="113" t="s">
        <v>63</v>
      </c>
      <c r="D72" s="202">
        <v>3498500</v>
      </c>
      <c r="E72" s="203">
        <v>207447.6</v>
      </c>
      <c r="F72" s="54">
        <f>ΑΥΓ!F72+ΣΕΠ!E72</f>
        <v>2029660.99</v>
      </c>
      <c r="G72" s="26"/>
    </row>
    <row r="73" spans="2:7" ht="25.5">
      <c r="B73" s="133" t="s">
        <v>64</v>
      </c>
      <c r="C73" s="134" t="s">
        <v>65</v>
      </c>
      <c r="D73" s="215">
        <v>522000</v>
      </c>
      <c r="E73" s="216">
        <v>31603.25</v>
      </c>
      <c r="F73" s="61">
        <f>ΑΥΓ!F73+ΣΕΠ!E73</f>
        <v>298095.88</v>
      </c>
      <c r="G73" s="26"/>
    </row>
    <row r="74" spans="2:7" ht="12.75">
      <c r="B74" s="119">
        <v>550</v>
      </c>
      <c r="C74" s="123" t="s">
        <v>66</v>
      </c>
      <c r="D74" s="206">
        <v>181000</v>
      </c>
      <c r="E74" s="207">
        <v>9718.99</v>
      </c>
      <c r="F74" s="56">
        <f>ΑΥΓ!F74+ΣΕΠ!E74</f>
        <v>160593.66999999998</v>
      </c>
      <c r="G74" s="26"/>
    </row>
    <row r="75" spans="2:7" ht="12.75">
      <c r="B75" s="133">
        <v>600</v>
      </c>
      <c r="C75" s="134" t="s">
        <v>67</v>
      </c>
      <c r="D75" s="215">
        <v>315000</v>
      </c>
      <c r="E75" s="216">
        <v>225</v>
      </c>
      <c r="F75" s="61">
        <f>ΑΥΓ!F75+ΣΕΠ!E75</f>
        <v>9809.36</v>
      </c>
      <c r="G75" s="26"/>
    </row>
    <row r="76" spans="2:7" ht="12.75">
      <c r="B76" s="119">
        <v>610</v>
      </c>
      <c r="C76" s="123" t="s">
        <v>68</v>
      </c>
      <c r="D76" s="206">
        <f>ΦΕΒ!D76</f>
        <v>0</v>
      </c>
      <c r="E76" s="207"/>
      <c r="F76" s="56">
        <f>ΑΥΓ!F76+ΣΕΠ!E76</f>
        <v>0</v>
      </c>
      <c r="G76" s="26"/>
    </row>
    <row r="77" spans="2:7" ht="12.75">
      <c r="B77" s="119">
        <v>620</v>
      </c>
      <c r="C77" s="123" t="s">
        <v>69</v>
      </c>
      <c r="D77" s="206">
        <f>ΦΕΒ!D77</f>
        <v>0</v>
      </c>
      <c r="E77" s="207"/>
      <c r="F77" s="56">
        <f>ΑΥΓ!F77+ΣΕΠ!E77</f>
        <v>0</v>
      </c>
      <c r="G77" s="26"/>
    </row>
    <row r="78" spans="2:7" ht="12.75">
      <c r="B78" s="119">
        <v>670</v>
      </c>
      <c r="C78" s="123" t="s">
        <v>70</v>
      </c>
      <c r="D78" s="206">
        <v>15000</v>
      </c>
      <c r="E78" s="207">
        <v>225</v>
      </c>
      <c r="F78" s="56">
        <f>ΑΥΓ!F78+ΣΕΠ!E78</f>
        <v>6720.360000000001</v>
      </c>
      <c r="G78" s="26"/>
    </row>
    <row r="79" spans="2:7" ht="13.5" thickBot="1">
      <c r="B79" s="121">
        <v>680</v>
      </c>
      <c r="C79" s="152" t="s">
        <v>71</v>
      </c>
      <c r="D79" s="208">
        <f>ΦΕΒ!D79</f>
        <v>0</v>
      </c>
      <c r="E79" s="209"/>
      <c r="F79" s="57">
        <f>ΑΥΓ!F79+ΣΕΠ!E79</f>
        <v>0</v>
      </c>
      <c r="G79" s="26"/>
    </row>
    <row r="80" spans="2:7" ht="26.25" thickTop="1">
      <c r="B80" s="112">
        <v>1000</v>
      </c>
      <c r="C80" s="113" t="s">
        <v>72</v>
      </c>
      <c r="D80" s="202">
        <v>1960000</v>
      </c>
      <c r="E80" s="203">
        <v>121803.68</v>
      </c>
      <c r="F80" s="54">
        <f>ΑΥΓ!F80+ΣΕΠ!E80</f>
        <v>1213914.8699999999</v>
      </c>
      <c r="G80" s="26"/>
    </row>
    <row r="81" spans="2:8" ht="13.5" thickBot="1">
      <c r="B81" s="121">
        <v>1310</v>
      </c>
      <c r="C81" s="152" t="s">
        <v>95</v>
      </c>
      <c r="D81" s="208">
        <v>444000</v>
      </c>
      <c r="E81" s="209">
        <v>5350.34</v>
      </c>
      <c r="F81" s="57">
        <f>ΑΥΓ!F81+ΣΕΠ!E81</f>
        <v>289384.84</v>
      </c>
      <c r="G81" s="26"/>
      <c r="H81" s="118"/>
    </row>
    <row r="82" spans="2:7" ht="14.25" thickBot="1" thickTop="1">
      <c r="B82" s="153">
        <v>2000</v>
      </c>
      <c r="C82" s="154" t="s">
        <v>73</v>
      </c>
      <c r="D82" s="227">
        <f>ΦΕΒ!D82</f>
        <v>0</v>
      </c>
      <c r="E82" s="228">
        <v>0</v>
      </c>
      <c r="F82" s="67">
        <f>ΑΥΓ!F82+ΣΕΠ!E82</f>
        <v>0</v>
      </c>
      <c r="G82" s="26"/>
    </row>
    <row r="83" spans="2:7" ht="27" thickBot="1" thickTop="1">
      <c r="B83" s="153">
        <v>3000</v>
      </c>
      <c r="C83" s="154" t="s">
        <v>74</v>
      </c>
      <c r="D83" s="227">
        <v>300000</v>
      </c>
      <c r="E83" s="228">
        <v>12617.97</v>
      </c>
      <c r="F83" s="67">
        <f>ΑΥΓ!F83+ΣΕΠ!E83</f>
        <v>103996.99</v>
      </c>
      <c r="G83" s="26"/>
    </row>
    <row r="84" spans="2:7" ht="39.75" thickBot="1" thickTop="1">
      <c r="B84" s="153">
        <v>4000</v>
      </c>
      <c r="C84" s="154" t="s">
        <v>75</v>
      </c>
      <c r="D84" s="227">
        <f>ΦΕΒ!D84</f>
        <v>0</v>
      </c>
      <c r="E84" s="228">
        <v>0</v>
      </c>
      <c r="F84" s="67">
        <f>ΑΥΓ!F84+ΣΕΠ!E84</f>
        <v>0</v>
      </c>
      <c r="G84" s="26"/>
    </row>
    <row r="85" spans="2:7" ht="13.5" thickTop="1">
      <c r="B85" s="112">
        <v>6000</v>
      </c>
      <c r="C85" s="113" t="s">
        <v>76</v>
      </c>
      <c r="D85" s="202">
        <v>0</v>
      </c>
      <c r="E85" s="203">
        <v>0</v>
      </c>
      <c r="F85" s="54">
        <f>ΑΥΓ!F85+ΣΕΠ!E85</f>
        <v>0</v>
      </c>
      <c r="G85" s="26"/>
    </row>
    <row r="86" spans="2:7" ht="12.75">
      <c r="B86" s="133">
        <v>6100</v>
      </c>
      <c r="C86" s="134" t="s">
        <v>77</v>
      </c>
      <c r="D86" s="215">
        <f>ΦΕΒ!D86</f>
        <v>0</v>
      </c>
      <c r="E86" s="216"/>
      <c r="F86" s="61">
        <f>ΑΥΓ!F86+ΣΕΠ!E86</f>
        <v>0</v>
      </c>
      <c r="G86" s="26"/>
    </row>
    <row r="87" spans="2:7" ht="12.75">
      <c r="B87" s="119">
        <v>6110</v>
      </c>
      <c r="C87" s="123" t="s">
        <v>78</v>
      </c>
      <c r="D87" s="206">
        <v>0</v>
      </c>
      <c r="E87" s="207"/>
      <c r="F87" s="56">
        <f>ΑΥΓ!F87+ΣΕΠ!E87</f>
        <v>0</v>
      </c>
      <c r="G87" s="26"/>
    </row>
    <row r="88" spans="2:7" ht="12.75">
      <c r="B88" s="119">
        <v>6120</v>
      </c>
      <c r="C88" s="123" t="s">
        <v>79</v>
      </c>
      <c r="D88" s="229">
        <f>ΦΕΒ!D88</f>
        <v>0</v>
      </c>
      <c r="E88" s="230"/>
      <c r="F88" s="68">
        <f>ΑΥΓ!F88+ΣΕΠ!E88</f>
        <v>0</v>
      </c>
      <c r="G88" s="116"/>
    </row>
    <row r="89" spans="2:8" ht="13.5" thickBot="1">
      <c r="B89" s="114">
        <v>6200</v>
      </c>
      <c r="C89" s="115" t="s">
        <v>80</v>
      </c>
      <c r="D89" s="231">
        <f>ΦΕΒ!D89</f>
        <v>0</v>
      </c>
      <c r="E89" s="232"/>
      <c r="F89" s="69">
        <f>ΑΥΓ!F89+ΣΕΠ!E89</f>
        <v>0</v>
      </c>
      <c r="G89" s="116"/>
      <c r="H89" s="135"/>
    </row>
    <row r="90" spans="2:7" ht="14.25" thickBot="1" thickTop="1">
      <c r="B90" s="153">
        <v>7000</v>
      </c>
      <c r="C90" s="154" t="s">
        <v>81</v>
      </c>
      <c r="D90" s="227">
        <v>21500</v>
      </c>
      <c r="E90" s="228">
        <v>0</v>
      </c>
      <c r="F90" s="67">
        <f>ΑΥΓ!F90+ΣΕΠ!E90</f>
        <v>12910.06</v>
      </c>
      <c r="G90" s="26"/>
    </row>
    <row r="91" spans="2:7" ht="13.5" thickTop="1">
      <c r="B91" s="112">
        <v>9000</v>
      </c>
      <c r="C91" s="113" t="s">
        <v>82</v>
      </c>
      <c r="D91" s="202">
        <v>192000</v>
      </c>
      <c r="E91" s="203">
        <v>0</v>
      </c>
      <c r="F91" s="54">
        <f>ΑΥΓ!F91+ΣΕΠ!E91</f>
        <v>96493</v>
      </c>
      <c r="G91" s="26"/>
    </row>
    <row r="92" spans="2:7" ht="25.5">
      <c r="B92" s="133" t="s">
        <v>54</v>
      </c>
      <c r="C92" s="134" t="s">
        <v>83</v>
      </c>
      <c r="D92" s="215">
        <f>ΦΕΒ!D92</f>
        <v>0</v>
      </c>
      <c r="E92" s="216"/>
      <c r="F92" s="61">
        <f>ΑΥΓ!F92+ΣΕΠ!E92</f>
        <v>0</v>
      </c>
      <c r="G92" s="26"/>
    </row>
    <row r="93" spans="2:7" ht="25.5">
      <c r="B93" s="133" t="s">
        <v>56</v>
      </c>
      <c r="C93" s="134" t="s">
        <v>84</v>
      </c>
      <c r="D93" s="215">
        <v>100000</v>
      </c>
      <c r="E93" s="216"/>
      <c r="F93" s="61">
        <f>ΑΥΓ!F93+ΣΕΠ!E93</f>
        <v>96493</v>
      </c>
      <c r="G93" s="26"/>
    </row>
    <row r="94" spans="2:7" ht="12.75">
      <c r="B94" s="119">
        <v>9850</v>
      </c>
      <c r="C94" s="123" t="s">
        <v>85</v>
      </c>
      <c r="D94" s="206">
        <f>ΦΕΒ!D94</f>
        <v>0</v>
      </c>
      <c r="E94" s="207"/>
      <c r="F94" s="56">
        <f>ΑΥΓ!F94+ΣΕΠ!E94</f>
        <v>0</v>
      </c>
      <c r="G94" s="26"/>
    </row>
    <row r="95" spans="2:7" ht="25.5">
      <c r="B95" s="124"/>
      <c r="C95" s="125" t="s">
        <v>153</v>
      </c>
      <c r="D95" s="210">
        <f>ΦΕΒ!D95</f>
        <v>0</v>
      </c>
      <c r="E95" s="211"/>
      <c r="F95" s="58">
        <f>ΑΥΓ!F95+ΣΕΠ!E95</f>
        <v>0</v>
      </c>
      <c r="G95" s="116"/>
    </row>
    <row r="96" spans="2:7" ht="12.75">
      <c r="B96" s="124"/>
      <c r="C96" s="125" t="s">
        <v>118</v>
      </c>
      <c r="D96" s="210">
        <f>ΦΕΒ!D96</f>
        <v>0</v>
      </c>
      <c r="E96" s="211"/>
      <c r="F96" s="58">
        <f>ΑΥΓ!F96+ΣΕΠ!E96</f>
        <v>0</v>
      </c>
      <c r="G96" s="116"/>
    </row>
    <row r="97" spans="2:7" ht="12.75">
      <c r="B97" s="124"/>
      <c r="C97" s="125" t="s">
        <v>119</v>
      </c>
      <c r="D97" s="210">
        <f>ΦΕΒ!D97</f>
        <v>0</v>
      </c>
      <c r="E97" s="211"/>
      <c r="F97" s="58">
        <f>ΑΥΓ!F97+ΣΕΠ!E97</f>
        <v>0</v>
      </c>
      <c r="G97" s="116"/>
    </row>
    <row r="98" spans="2:7" ht="15.75" customHeight="1" thickBot="1">
      <c r="B98" s="114">
        <v>9900</v>
      </c>
      <c r="C98" s="115" t="s">
        <v>86</v>
      </c>
      <c r="D98" s="204">
        <v>0</v>
      </c>
      <c r="E98" s="205"/>
      <c r="F98" s="55">
        <f>ΑΥΓ!F98+ΣΕΠ!E98</f>
        <v>0</v>
      </c>
      <c r="G98" s="26"/>
    </row>
    <row r="99" spans="2:6" ht="14.25" thickBot="1" thickTop="1">
      <c r="B99" s="112"/>
      <c r="C99" s="113" t="s">
        <v>130</v>
      </c>
      <c r="D99" s="219">
        <f>ΦΕΒ!D99</f>
        <v>0</v>
      </c>
      <c r="E99" s="220"/>
      <c r="F99" s="54">
        <f>ΑΥΓ!F99+ΣΕΠ!E99</f>
        <v>0</v>
      </c>
    </row>
    <row r="100" spans="2:7" ht="27" thickBot="1" thickTop="1">
      <c r="B100" s="142"/>
      <c r="C100" s="143" t="s">
        <v>87</v>
      </c>
      <c r="D100" s="144">
        <v>5972000</v>
      </c>
      <c r="E100" s="145">
        <f>E91+E90+E85+E84+E83+E82+E80+E72+E99</f>
        <v>341869.25</v>
      </c>
      <c r="F100" s="146">
        <f>F91+F90+F85+F84+F83+F82+F80+F72+F99</f>
        <v>3456975.91</v>
      </c>
      <c r="G100" s="26"/>
    </row>
    <row r="101" spans="2:7" ht="27" thickBot="1" thickTop="1">
      <c r="B101" s="142"/>
      <c r="C101" s="143" t="s">
        <v>131</v>
      </c>
      <c r="D101" s="144"/>
      <c r="E101" s="145">
        <f>E100-E99</f>
        <v>341869.25</v>
      </c>
      <c r="F101" s="146">
        <f>F100-F99</f>
        <v>3456975.91</v>
      </c>
      <c r="G101" s="26"/>
    </row>
    <row r="102" spans="2:7" ht="13.5" thickTop="1">
      <c r="B102" s="155"/>
      <c r="C102" s="156"/>
      <c r="D102" s="156"/>
      <c r="E102" s="149"/>
      <c r="F102" s="149"/>
      <c r="G102" s="26"/>
    </row>
    <row r="103" spans="2:7" ht="12.75">
      <c r="B103" s="155"/>
      <c r="C103" s="156"/>
      <c r="D103" s="156"/>
      <c r="E103" s="149"/>
      <c r="F103" s="157"/>
      <c r="G103" s="26"/>
    </row>
    <row r="104" spans="1:7" ht="15.75">
      <c r="A104" s="21"/>
      <c r="B104" s="31" t="s">
        <v>110</v>
      </c>
      <c r="C104" s="158"/>
      <c r="D104" s="158"/>
      <c r="E104" s="159"/>
      <c r="F104" s="159"/>
      <c r="G104" s="26"/>
    </row>
    <row r="105" spans="1:7" ht="14.25">
      <c r="A105" s="160"/>
      <c r="B105" s="161"/>
      <c r="C105" s="158"/>
      <c r="D105" s="158"/>
      <c r="E105" s="159"/>
      <c r="F105" s="159"/>
      <c r="G105" s="26"/>
    </row>
    <row r="106" spans="1:7" ht="14.25">
      <c r="A106" s="162" t="s">
        <v>104</v>
      </c>
      <c r="B106" s="163" t="s">
        <v>18</v>
      </c>
      <c r="C106" s="162"/>
      <c r="D106" s="158"/>
      <c r="E106" s="159"/>
      <c r="F106" s="159"/>
      <c r="G106" s="26"/>
    </row>
    <row r="107" spans="1:7" ht="15" thickBot="1">
      <c r="A107" s="162"/>
      <c r="B107" s="163"/>
      <c r="C107" s="162"/>
      <c r="D107" s="158"/>
      <c r="E107" s="159"/>
      <c r="F107" s="159"/>
      <c r="G107" s="26"/>
    </row>
    <row r="108" spans="1:7" ht="39.75" thickBot="1" thickTop="1">
      <c r="A108" s="160"/>
      <c r="B108" s="164"/>
      <c r="C108" s="165"/>
      <c r="D108" s="166" t="s">
        <v>114</v>
      </c>
      <c r="E108" s="167" t="s">
        <v>113</v>
      </c>
      <c r="F108" s="168" t="s">
        <v>99</v>
      </c>
      <c r="G108" s="26"/>
    </row>
    <row r="109" spans="2:7" ht="13.5" thickTop="1">
      <c r="B109" s="169">
        <v>1</v>
      </c>
      <c r="C109" s="170" t="s">
        <v>120</v>
      </c>
      <c r="D109" s="49">
        <f>D110+D111+D112</f>
        <v>2804109</v>
      </c>
      <c r="E109" s="171">
        <f>E110+E111+E112</f>
        <v>1321254</v>
      </c>
      <c r="F109" s="172">
        <f>F110+F111+F112</f>
        <v>1495552</v>
      </c>
      <c r="G109" s="26"/>
    </row>
    <row r="110" spans="2:7" ht="12.75">
      <c r="B110" s="173"/>
      <c r="C110" s="174" t="s">
        <v>121</v>
      </c>
      <c r="D110" s="50">
        <f>ΑΥΓ!D110</f>
        <v>0</v>
      </c>
      <c r="E110" s="50">
        <f>ΑΥΓ!F110</f>
        <v>0</v>
      </c>
      <c r="F110" s="236">
        <v>0</v>
      </c>
      <c r="G110" s="26"/>
    </row>
    <row r="111" spans="2:7" ht="12.75">
      <c r="B111" s="173"/>
      <c r="C111" s="174" t="s">
        <v>122</v>
      </c>
      <c r="D111" s="50">
        <f>ΑΥΓ!D111</f>
        <v>92698.41</v>
      </c>
      <c r="E111" s="50">
        <f>ΑΥΓ!F111</f>
        <v>1000000</v>
      </c>
      <c r="F111" s="236">
        <v>1031342.44</v>
      </c>
      <c r="G111" s="26"/>
    </row>
    <row r="112" spans="2:7" ht="12.75">
      <c r="B112" s="173"/>
      <c r="C112" s="174" t="s">
        <v>123</v>
      </c>
      <c r="D112" s="50">
        <f>ΑΥΓ!D112</f>
        <v>2711410.59</v>
      </c>
      <c r="E112" s="50">
        <f>ΑΥΓ!F112</f>
        <v>321254</v>
      </c>
      <c r="F112" s="236">
        <v>464209.56</v>
      </c>
      <c r="G112" s="26"/>
    </row>
    <row r="113" spans="2:7" ht="12.75">
      <c r="B113" s="175">
        <v>2</v>
      </c>
      <c r="C113" s="176" t="s">
        <v>124</v>
      </c>
      <c r="D113" s="51">
        <f>D114+D115+D116</f>
        <v>0</v>
      </c>
      <c r="E113" s="70">
        <f>E114+E115+E116</f>
        <v>0</v>
      </c>
      <c r="F113" s="72">
        <f>F114+F115+F116</f>
        <v>0</v>
      </c>
      <c r="G113" s="26"/>
    </row>
    <row r="114" spans="2:7" ht="12.75">
      <c r="B114" s="173"/>
      <c r="C114" s="174" t="s">
        <v>125</v>
      </c>
      <c r="D114" s="50">
        <f>ΑΥΓ!D114</f>
        <v>0</v>
      </c>
      <c r="E114" s="50">
        <f>ΑΥΓ!F114</f>
        <v>0</v>
      </c>
      <c r="F114" s="236">
        <v>0</v>
      </c>
      <c r="G114" s="26"/>
    </row>
    <row r="115" spans="2:7" ht="12.75">
      <c r="B115" s="173"/>
      <c r="C115" s="174" t="s">
        <v>126</v>
      </c>
      <c r="D115" s="50">
        <f>ΑΥΓ!D115</f>
        <v>0</v>
      </c>
      <c r="E115" s="50">
        <f>ΑΥΓ!F115</f>
        <v>0</v>
      </c>
      <c r="F115" s="236">
        <v>0</v>
      </c>
      <c r="G115" s="26"/>
    </row>
    <row r="116" spans="2:7" ht="12.75">
      <c r="B116" s="173"/>
      <c r="C116" s="174" t="s">
        <v>127</v>
      </c>
      <c r="D116" s="50">
        <f>ΑΥΓ!D116</f>
        <v>0</v>
      </c>
      <c r="E116" s="50">
        <f>ΑΥΓ!F116</f>
        <v>0</v>
      </c>
      <c r="F116" s="236">
        <v>0</v>
      </c>
      <c r="G116" s="26"/>
    </row>
    <row r="117" spans="2:7" ht="12.75">
      <c r="B117" s="175">
        <v>3</v>
      </c>
      <c r="C117" s="177" t="s">
        <v>20</v>
      </c>
      <c r="D117" s="51">
        <f>ΑΥΓ!D117</f>
        <v>0</v>
      </c>
      <c r="E117" s="51">
        <f>ΑΥΓ!F117</f>
        <v>0</v>
      </c>
      <c r="F117" s="237">
        <v>0</v>
      </c>
      <c r="G117" s="26"/>
    </row>
    <row r="118" spans="2:7" ht="12.75">
      <c r="B118" s="175">
        <v>4</v>
      </c>
      <c r="C118" s="176" t="s">
        <v>21</v>
      </c>
      <c r="D118" s="51">
        <f>ΑΥΓ!D118</f>
        <v>0</v>
      </c>
      <c r="E118" s="51">
        <f>ΑΥΓ!F118</f>
        <v>0</v>
      </c>
      <c r="F118" s="237">
        <v>0</v>
      </c>
      <c r="G118" s="26"/>
    </row>
    <row r="119" spans="2:7" ht="12.75">
      <c r="B119" s="175">
        <v>5</v>
      </c>
      <c r="C119" s="176" t="s">
        <v>133</v>
      </c>
      <c r="D119" s="51">
        <f>D120+D122</f>
        <v>299507.39</v>
      </c>
      <c r="E119" s="70">
        <f>E120+E122</f>
        <v>372470.43</v>
      </c>
      <c r="F119" s="72">
        <f>F120+F122</f>
        <v>584374.62</v>
      </c>
      <c r="G119" s="26"/>
    </row>
    <row r="120" spans="2:7" ht="12.75">
      <c r="B120" s="173"/>
      <c r="C120" s="174" t="s">
        <v>134</v>
      </c>
      <c r="D120" s="50">
        <f>ΑΥΓ!D120</f>
        <v>299507.39</v>
      </c>
      <c r="E120" s="50">
        <f>ΑΥΓ!F120</f>
        <v>372470.43</v>
      </c>
      <c r="F120" s="236">
        <v>584374.62</v>
      </c>
      <c r="G120" s="26"/>
    </row>
    <row r="121" spans="2:7" ht="25.5">
      <c r="B121" s="178"/>
      <c r="C121" s="179" t="s">
        <v>22</v>
      </c>
      <c r="D121" s="52">
        <f>ΑΥΓ!D121</f>
        <v>0</v>
      </c>
      <c r="E121" s="52">
        <f>ΑΥΓ!F121</f>
        <v>0</v>
      </c>
      <c r="F121" s="238">
        <v>0</v>
      </c>
      <c r="G121" s="26"/>
    </row>
    <row r="122" spans="2:7" ht="12.75">
      <c r="B122" s="173"/>
      <c r="C122" s="174" t="s">
        <v>135</v>
      </c>
      <c r="D122" s="50">
        <f>ΑΥΓ!D122</f>
        <v>0</v>
      </c>
      <c r="E122" s="50">
        <f>ΑΥΓ!F122</f>
        <v>0</v>
      </c>
      <c r="F122" s="236">
        <v>0</v>
      </c>
      <c r="G122" s="26"/>
    </row>
    <row r="123" spans="2:7" ht="26.25" thickBot="1">
      <c r="B123" s="180"/>
      <c r="C123" s="181" t="s">
        <v>22</v>
      </c>
      <c r="D123" s="53">
        <f>ΑΥΓ!D123</f>
        <v>0</v>
      </c>
      <c r="E123" s="53">
        <f>ΑΥΓ!F123</f>
        <v>0</v>
      </c>
      <c r="F123" s="239">
        <v>0</v>
      </c>
      <c r="G123" s="26"/>
    </row>
    <row r="124" spans="2:7" ht="13.5" thickTop="1">
      <c r="B124" s="182"/>
      <c r="C124" s="183"/>
      <c r="D124" s="184"/>
      <c r="E124" s="185"/>
      <c r="F124" s="185"/>
      <c r="G124" s="26"/>
    </row>
    <row r="125" spans="2:7" ht="12.75">
      <c r="B125" s="186"/>
      <c r="C125" s="187"/>
      <c r="D125" s="188"/>
      <c r="E125" s="189"/>
      <c r="F125" s="189"/>
      <c r="G125" s="26"/>
    </row>
    <row r="126" spans="2:7" ht="12.75">
      <c r="B126" s="190" t="s">
        <v>154</v>
      </c>
      <c r="C126" s="191" t="s">
        <v>154</v>
      </c>
      <c r="D126" s="188"/>
      <c r="E126" s="261" t="s">
        <v>154</v>
      </c>
      <c r="F126" s="261"/>
      <c r="G126" s="26"/>
    </row>
    <row r="127" spans="2:7" ht="12.75">
      <c r="B127" s="240">
        <v>42647</v>
      </c>
      <c r="C127" s="241">
        <v>42647</v>
      </c>
      <c r="D127" s="188"/>
      <c r="E127" s="258">
        <v>42647</v>
      </c>
      <c r="F127" s="258"/>
      <c r="G127" s="26"/>
    </row>
    <row r="128" spans="2:7" ht="12.75">
      <c r="B128" s="192"/>
      <c r="C128" s="192"/>
      <c r="D128" s="193"/>
      <c r="E128" s="259"/>
      <c r="F128" s="259"/>
      <c r="G128" s="26"/>
    </row>
    <row r="129" spans="2:7" ht="12.75">
      <c r="B129" s="192" t="s">
        <v>156</v>
      </c>
      <c r="C129" s="192" t="s">
        <v>155</v>
      </c>
      <c r="D129" s="193"/>
      <c r="E129" s="259" t="s">
        <v>128</v>
      </c>
      <c r="F129" s="259"/>
      <c r="G129" s="26"/>
    </row>
    <row r="130" spans="2:7" ht="12.75">
      <c r="B130" s="242" t="s">
        <v>174</v>
      </c>
      <c r="C130" s="243" t="s">
        <v>174</v>
      </c>
      <c r="D130" s="193"/>
      <c r="E130" s="257" t="s">
        <v>176</v>
      </c>
      <c r="F130" s="257"/>
      <c r="G130" s="26"/>
    </row>
    <row r="131" spans="2:7" ht="12.75">
      <c r="B131" s="194"/>
      <c r="C131" s="195"/>
      <c r="D131" s="193"/>
      <c r="E131" s="196"/>
      <c r="F131" s="196"/>
      <c r="G131" s="26"/>
    </row>
    <row r="132" spans="1:7" ht="15.75">
      <c r="A132" s="160"/>
      <c r="B132" s="31" t="s">
        <v>115</v>
      </c>
      <c r="C132" s="197"/>
      <c r="D132" s="184"/>
      <c r="E132" s="185"/>
      <c r="F132" s="185"/>
      <c r="G132" s="26"/>
    </row>
    <row r="133" spans="1:7" ht="12.75">
      <c r="A133" s="198" t="s">
        <v>105</v>
      </c>
      <c r="B133" s="182"/>
      <c r="C133" s="184"/>
      <c r="D133" s="184"/>
      <c r="E133" s="185"/>
      <c r="F133" s="185"/>
      <c r="G133" s="26"/>
    </row>
    <row r="134" spans="1:7" ht="13.5" thickBot="1">
      <c r="A134" s="198"/>
      <c r="B134" s="182"/>
      <c r="C134" s="184"/>
      <c r="D134" s="184"/>
      <c r="E134" s="185"/>
      <c r="F134" s="185"/>
      <c r="G134" s="26"/>
    </row>
    <row r="135" spans="1:7" ht="26.25" thickTop="1">
      <c r="A135" s="198"/>
      <c r="B135" s="249"/>
      <c r="C135" s="251" t="s">
        <v>101</v>
      </c>
      <c r="D135" s="199" t="s">
        <v>98</v>
      </c>
      <c r="E135" s="35" t="s">
        <v>99</v>
      </c>
      <c r="F135" s="36" t="s">
        <v>100</v>
      </c>
      <c r="G135" s="26"/>
    </row>
    <row r="136" spans="1:6" ht="39" thickBot="1">
      <c r="A136" s="198"/>
      <c r="B136" s="250"/>
      <c r="C136" s="252"/>
      <c r="D136" s="200" t="s">
        <v>136</v>
      </c>
      <c r="E136" s="38"/>
      <c r="F136" s="39" t="s">
        <v>132</v>
      </c>
    </row>
    <row r="137" spans="2:6" ht="13.5" thickTop="1">
      <c r="B137" s="14"/>
      <c r="C137" s="16" t="s">
        <v>24</v>
      </c>
      <c r="D137" s="97">
        <f>SUM(D138:D142)</f>
        <v>7876000</v>
      </c>
      <c r="E137" s="98">
        <f>SUM(E138:E142)</f>
        <v>516167.36000000004</v>
      </c>
      <c r="F137" s="99">
        <f>SUM(F138:F142)</f>
        <v>2148419.14</v>
      </c>
    </row>
    <row r="138" spans="2:6" ht="12.75">
      <c r="B138" s="4"/>
      <c r="C138" s="5" t="s">
        <v>25</v>
      </c>
      <c r="D138" s="100">
        <f>D22</f>
        <v>2000</v>
      </c>
      <c r="E138" s="101">
        <f>E22</f>
        <v>124.45</v>
      </c>
      <c r="F138" s="102">
        <f>F22</f>
        <v>995.6000000000001</v>
      </c>
    </row>
    <row r="139" spans="2:6" ht="12.75">
      <c r="B139" s="4"/>
      <c r="C139" s="5" t="s">
        <v>26</v>
      </c>
      <c r="D139" s="100">
        <v>25000</v>
      </c>
      <c r="E139" s="101">
        <f>E32+E44+E55</f>
        <v>81.13</v>
      </c>
      <c r="F139" s="102">
        <f>F32+F44+F55</f>
        <v>22005.13</v>
      </c>
    </row>
    <row r="140" spans="2:6" ht="12.75">
      <c r="B140" s="4"/>
      <c r="C140" s="5" t="s">
        <v>27</v>
      </c>
      <c r="D140" s="100">
        <v>1004000</v>
      </c>
      <c r="E140" s="101">
        <f>E19+E39+E50+E60+E31</f>
        <v>469378.53</v>
      </c>
      <c r="F140" s="102">
        <f>F19+F39+F50+F60+F31</f>
        <v>469378.53</v>
      </c>
    </row>
    <row r="141" spans="1:6" s="163" customFormat="1" ht="12.75">
      <c r="A141" s="19"/>
      <c r="B141" s="4"/>
      <c r="C141" s="5" t="s">
        <v>28</v>
      </c>
      <c r="D141" s="100">
        <f>D61</f>
        <v>100000</v>
      </c>
      <c r="E141" s="101">
        <f>E61</f>
        <v>0</v>
      </c>
      <c r="F141" s="102">
        <f>F61</f>
        <v>96493</v>
      </c>
    </row>
    <row r="142" spans="1:6" s="163" customFormat="1" ht="12.75">
      <c r="A142" s="19"/>
      <c r="B142" s="4"/>
      <c r="C142" s="5" t="s">
        <v>29</v>
      </c>
      <c r="D142" s="100">
        <v>6745000</v>
      </c>
      <c r="E142" s="101">
        <f>(E18-E19)+E20+(E25-E28-E29-E30-E31-E32)+E34+E35+(E37-E39-E41-E42-E43-E44)+(E45-E46-E47)+(E48-E50-E52-E53-E54-E55-E57-E58)+(E59-E60-E61-E63)</f>
        <v>46583.25</v>
      </c>
      <c r="F142" s="102">
        <f>(F18-F19)+F20+(F25-F28-F29-F30-F31-F32)+F34+F35+(F37-F39-F41-F42-F43-F44)+(F45-F46-F47)+(F48-F50-F52-F53-F54-F55-F57-F58)+(F59-F60-F61-F63)</f>
        <v>1559546.8800000001</v>
      </c>
    </row>
    <row r="143" spans="2:6" ht="12.75">
      <c r="B143" s="2"/>
      <c r="C143" s="3" t="s">
        <v>30</v>
      </c>
      <c r="D143" s="103">
        <v>5972000</v>
      </c>
      <c r="E143" s="104">
        <f>SUM(E144:E148)</f>
        <v>341869.25</v>
      </c>
      <c r="F143" s="105">
        <f>SUM(F144:F148)</f>
        <v>3456975.91</v>
      </c>
    </row>
    <row r="144" spans="2:6" ht="12.75">
      <c r="B144" s="4"/>
      <c r="C144" s="5" t="s">
        <v>31</v>
      </c>
      <c r="D144" s="100">
        <f>D73+D74</f>
        <v>703000</v>
      </c>
      <c r="E144" s="101">
        <f>E73+E74</f>
        <v>41322.24</v>
      </c>
      <c r="F144" s="102">
        <f>F73+F74</f>
        <v>458689.55</v>
      </c>
    </row>
    <row r="145" spans="2:6" ht="12.75">
      <c r="B145" s="4"/>
      <c r="C145" s="5" t="s">
        <v>32</v>
      </c>
      <c r="D145" s="100">
        <f>D76+D77</f>
        <v>0</v>
      </c>
      <c r="E145" s="101">
        <f>E76+E77</f>
        <v>0</v>
      </c>
      <c r="F145" s="102">
        <f>F76+F77</f>
        <v>0</v>
      </c>
    </row>
    <row r="146" spans="2:6" ht="12.75">
      <c r="B146" s="4"/>
      <c r="C146" s="5" t="s">
        <v>26</v>
      </c>
      <c r="D146" s="100">
        <f>D87</f>
        <v>0</v>
      </c>
      <c r="E146" s="101">
        <f>E87</f>
        <v>0</v>
      </c>
      <c r="F146" s="102">
        <f>F87</f>
        <v>0</v>
      </c>
    </row>
    <row r="147" spans="2:6" ht="12.75">
      <c r="B147" s="4"/>
      <c r="C147" s="5" t="s">
        <v>33</v>
      </c>
      <c r="D147" s="100">
        <v>192000</v>
      </c>
      <c r="E147" s="101">
        <f>E91-E95-E96-E97</f>
        <v>0</v>
      </c>
      <c r="F147" s="102">
        <f>F91-F95-F96-F97</f>
        <v>96493</v>
      </c>
    </row>
    <row r="148" spans="2:6" ht="12.75">
      <c r="B148" s="4"/>
      <c r="C148" s="5" t="s">
        <v>34</v>
      </c>
      <c r="D148" s="100">
        <v>5077000</v>
      </c>
      <c r="E148" s="101">
        <f>E72-E73-E74-E76-E77+E80+E82+E83+E84+(E85-E87-E88-E89)+E90</f>
        <v>300547.01</v>
      </c>
      <c r="F148" s="102">
        <f>F72-F73-F74-F76-F77+F80+F82+F83+F84+(F85-F87-F88-F89)+F90</f>
        <v>2901793.36</v>
      </c>
    </row>
    <row r="149" spans="2:6" ht="12.75">
      <c r="B149" s="2"/>
      <c r="C149" s="3" t="s">
        <v>0</v>
      </c>
      <c r="D149" s="103">
        <f>D137-D143</f>
        <v>1904000</v>
      </c>
      <c r="E149" s="104">
        <f>E137-E143</f>
        <v>174298.11000000004</v>
      </c>
      <c r="F149" s="105">
        <f>F137-F143</f>
        <v>-1308556.77</v>
      </c>
    </row>
    <row r="150" spans="2:6" ht="12.75">
      <c r="B150" s="2"/>
      <c r="C150" s="3" t="s">
        <v>1</v>
      </c>
      <c r="D150" s="103">
        <f>-D149</f>
        <v>-1904000</v>
      </c>
      <c r="E150" s="104">
        <f>-E149</f>
        <v>-174298.11000000004</v>
      </c>
      <c r="F150" s="105">
        <f>-F149</f>
        <v>1308556.77</v>
      </c>
    </row>
    <row r="151" spans="2:6" ht="12.75">
      <c r="B151" s="4"/>
      <c r="C151" s="5" t="s">
        <v>2</v>
      </c>
      <c r="D151" s="100">
        <f>D109</f>
        <v>2804109</v>
      </c>
      <c r="E151" s="101">
        <f>-(F109-E109)</f>
        <v>-174298</v>
      </c>
      <c r="F151" s="102">
        <f>-(F109-D109)</f>
        <v>1308557</v>
      </c>
    </row>
    <row r="152" spans="2:6" ht="12.75">
      <c r="B152" s="4"/>
      <c r="C152" s="5" t="s">
        <v>3</v>
      </c>
      <c r="D152" s="100">
        <f>D153+D154</f>
        <v>0</v>
      </c>
      <c r="E152" s="101">
        <f>E153+E154</f>
        <v>0</v>
      </c>
      <c r="F152" s="102">
        <f>F153+F154</f>
        <v>0</v>
      </c>
    </row>
    <row r="153" spans="2:6" ht="12.75">
      <c r="B153" s="4"/>
      <c r="C153" s="5" t="s">
        <v>4</v>
      </c>
      <c r="D153" s="100">
        <f>-(D95+D97)</f>
        <v>0</v>
      </c>
      <c r="E153" s="101">
        <f>-(E95+E97)</f>
        <v>0</v>
      </c>
      <c r="F153" s="102">
        <f>-(F95+F97)</f>
        <v>0</v>
      </c>
    </row>
    <row r="154" spans="2:6" ht="12.75">
      <c r="B154" s="4"/>
      <c r="C154" s="5" t="s">
        <v>5</v>
      </c>
      <c r="D154" s="100">
        <f>D28+D30+D41+D43+D52+D54</f>
        <v>0</v>
      </c>
      <c r="E154" s="101">
        <f>E28+E30+E41+E43+E52+E54</f>
        <v>0</v>
      </c>
      <c r="F154" s="102">
        <f>F28+F30+F41+F43+F52+F54</f>
        <v>0</v>
      </c>
    </row>
    <row r="155" spans="2:6" ht="12.75">
      <c r="B155" s="4"/>
      <c r="C155" s="5" t="s">
        <v>17</v>
      </c>
      <c r="D155" s="100">
        <f>D156+D157</f>
        <v>0</v>
      </c>
      <c r="E155" s="101">
        <f>E156+E157</f>
        <v>0</v>
      </c>
      <c r="F155" s="102">
        <f>F156+F157</f>
        <v>0</v>
      </c>
    </row>
    <row r="156" spans="2:6" ht="12.75">
      <c r="B156" s="4"/>
      <c r="C156" s="5" t="s">
        <v>6</v>
      </c>
      <c r="D156" s="100">
        <f>-(D89)</f>
        <v>0</v>
      </c>
      <c r="E156" s="101">
        <f>-(E89)</f>
        <v>0</v>
      </c>
      <c r="F156" s="102">
        <f>-(F89)</f>
        <v>0</v>
      </c>
    </row>
    <row r="157" spans="2:6" ht="12.75">
      <c r="B157" s="4"/>
      <c r="C157" s="5" t="s">
        <v>7</v>
      </c>
      <c r="D157" s="100">
        <f>D47+D58</f>
        <v>0</v>
      </c>
      <c r="E157" s="101">
        <f>E47+E58</f>
        <v>0</v>
      </c>
      <c r="F157" s="102">
        <f>F47+F58</f>
        <v>0</v>
      </c>
    </row>
    <row r="158" spans="2:6" ht="12.75">
      <c r="B158" s="4"/>
      <c r="C158" s="5" t="s">
        <v>19</v>
      </c>
      <c r="D158" s="100">
        <f>D159+D160</f>
        <v>0</v>
      </c>
      <c r="E158" s="101">
        <f>E159+E160</f>
        <v>0</v>
      </c>
      <c r="F158" s="102">
        <f>F159+F160</f>
        <v>0</v>
      </c>
    </row>
    <row r="159" spans="2:6" ht="12.75">
      <c r="B159" s="4"/>
      <c r="C159" s="5" t="s">
        <v>4</v>
      </c>
      <c r="D159" s="100">
        <f>-(D96)</f>
        <v>0</v>
      </c>
      <c r="E159" s="101">
        <f>-(E96)</f>
        <v>0</v>
      </c>
      <c r="F159" s="102">
        <f>-(F96)</f>
        <v>0</v>
      </c>
    </row>
    <row r="160" spans="2:6" ht="12.75">
      <c r="B160" s="4"/>
      <c r="C160" s="5" t="s">
        <v>5</v>
      </c>
      <c r="D160" s="100">
        <f>D42+D29+D53</f>
        <v>0</v>
      </c>
      <c r="E160" s="101">
        <f>E42+E29+E53</f>
        <v>0</v>
      </c>
      <c r="F160" s="102">
        <f>F42+F29+F53</f>
        <v>0</v>
      </c>
    </row>
    <row r="161" spans="2:6" ht="12.75">
      <c r="B161" s="4"/>
      <c r="C161" s="5" t="s">
        <v>8</v>
      </c>
      <c r="D161" s="100">
        <f>D162+D163</f>
        <v>0</v>
      </c>
      <c r="E161" s="101">
        <f>E162+E163</f>
        <v>0</v>
      </c>
      <c r="F161" s="102">
        <f>F162+F163</f>
        <v>0</v>
      </c>
    </row>
    <row r="162" spans="2:6" ht="12.75">
      <c r="B162" s="4"/>
      <c r="C162" s="5" t="s">
        <v>9</v>
      </c>
      <c r="D162" s="100">
        <f>D57+D46+D63</f>
        <v>0</v>
      </c>
      <c r="E162" s="101">
        <f>E57+E46+E63</f>
        <v>0</v>
      </c>
      <c r="F162" s="102">
        <f>F57+F46+F63</f>
        <v>0</v>
      </c>
    </row>
    <row r="163" spans="2:6" ht="12.75">
      <c r="B163" s="4"/>
      <c r="C163" s="5" t="s">
        <v>10</v>
      </c>
      <c r="D163" s="100">
        <f>-D88</f>
        <v>0</v>
      </c>
      <c r="E163" s="101">
        <f>-E88</f>
        <v>0</v>
      </c>
      <c r="F163" s="102">
        <f>-F88</f>
        <v>0</v>
      </c>
    </row>
    <row r="164" spans="2:6" ht="12.75">
      <c r="B164" s="8"/>
      <c r="C164" s="17" t="s">
        <v>11</v>
      </c>
      <c r="D164" s="106">
        <v>900109</v>
      </c>
      <c r="E164" s="107">
        <f>E150-E152-E155-E158-E161-E151</f>
        <v>-0.11000000004423782</v>
      </c>
      <c r="F164" s="108">
        <f>F150-F152-F155-F158-F161-F151</f>
        <v>-0.22999999998137355</v>
      </c>
    </row>
    <row r="165" spans="2:6" ht="12.75">
      <c r="B165" s="4"/>
      <c r="C165" s="9" t="s">
        <v>16</v>
      </c>
      <c r="D165" s="40"/>
      <c r="E165" s="7"/>
      <c r="F165" s="6"/>
    </row>
    <row r="166" spans="2:6" ht="12.75">
      <c r="B166" s="4"/>
      <c r="C166" s="9" t="s">
        <v>12</v>
      </c>
      <c r="D166" s="40"/>
      <c r="E166" s="7"/>
      <c r="F166" s="6"/>
    </row>
    <row r="167" spans="2:6" ht="12.75">
      <c r="B167" s="4"/>
      <c r="C167" s="9" t="s">
        <v>13</v>
      </c>
      <c r="D167" s="40"/>
      <c r="E167" s="7">
        <f>E109+E65-E101-F109</f>
        <v>0.11000000010244548</v>
      </c>
      <c r="F167" s="6">
        <f>D109+F65-F101-F109</f>
        <v>0.22999999951571226</v>
      </c>
    </row>
    <row r="168" spans="2:6" ht="12.75">
      <c r="B168" s="4"/>
      <c r="C168" s="9" t="s">
        <v>3</v>
      </c>
      <c r="D168" s="40"/>
      <c r="E168" s="7">
        <f>E114+E115-E28-E30-E41-E43-E52-E54+E95+E97-F114-F115</f>
        <v>0</v>
      </c>
      <c r="F168" s="6">
        <f>D114+D115-F28-F30-F41-F43-F52-F54+F95+F97-F114-F115</f>
        <v>0</v>
      </c>
    </row>
    <row r="169" spans="2:6" ht="12.75">
      <c r="B169" s="4"/>
      <c r="C169" s="9" t="s">
        <v>14</v>
      </c>
      <c r="D169" s="40"/>
      <c r="E169" s="7">
        <f>E117+E89-E47-E58-F117</f>
        <v>0</v>
      </c>
      <c r="F169" s="6">
        <f>D117+F89-F47-F58-F117</f>
        <v>0</v>
      </c>
    </row>
    <row r="170" spans="2:6" ht="12.75">
      <c r="B170" s="4"/>
      <c r="C170" s="9" t="s">
        <v>19</v>
      </c>
      <c r="D170" s="40"/>
      <c r="E170" s="7">
        <f>E116+E96-E29-E42-E53-F116</f>
        <v>0</v>
      </c>
      <c r="F170" s="6">
        <f>D116+F96-F29-F42-F53-F116</f>
        <v>0</v>
      </c>
    </row>
    <row r="171" spans="2:6" ht="13.5" thickBot="1">
      <c r="B171" s="10"/>
      <c r="C171" s="11" t="s">
        <v>15</v>
      </c>
      <c r="D171" s="41"/>
      <c r="E171" s="13">
        <f>E118+E46+E57+E63-E88-F118</f>
        <v>0</v>
      </c>
      <c r="F171" s="12">
        <f>D118+F46+F57+F63-F88-F118</f>
        <v>0</v>
      </c>
    </row>
    <row r="172" spans="2:6" ht="13.5" thickTop="1">
      <c r="B172" s="4"/>
      <c r="C172" s="9" t="s">
        <v>13</v>
      </c>
      <c r="D172" s="40"/>
      <c r="E172" s="7">
        <f>E109-E151-F109</f>
        <v>0</v>
      </c>
      <c r="F172" s="6">
        <f>D109-F151-F109</f>
        <v>0</v>
      </c>
    </row>
    <row r="173" spans="2:6" ht="12.75">
      <c r="B173" s="4"/>
      <c r="C173" s="9" t="s">
        <v>3</v>
      </c>
      <c r="D173" s="40"/>
      <c r="E173" s="7">
        <f>E114+E115-E152-F114-F115</f>
        <v>0</v>
      </c>
      <c r="F173" s="6">
        <f>D114+D115-F152-F114-F115</f>
        <v>0</v>
      </c>
    </row>
    <row r="174" spans="2:6" ht="12.75">
      <c r="B174" s="4"/>
      <c r="C174" s="9" t="s">
        <v>14</v>
      </c>
      <c r="D174" s="40"/>
      <c r="E174" s="7">
        <f>E117-F117-E155</f>
        <v>0</v>
      </c>
      <c r="F174" s="6">
        <f>D117-F117-F155</f>
        <v>0</v>
      </c>
    </row>
    <row r="175" spans="2:6" ht="12.75">
      <c r="B175" s="4"/>
      <c r="C175" s="9" t="s">
        <v>19</v>
      </c>
      <c r="D175" s="40"/>
      <c r="E175" s="7">
        <f>E116-F116-E158</f>
        <v>0</v>
      </c>
      <c r="F175" s="6">
        <f>D116-F116-F158</f>
        <v>0</v>
      </c>
    </row>
    <row r="176" spans="2:6" ht="13.5" thickBot="1">
      <c r="B176" s="10"/>
      <c r="C176" s="11" t="s">
        <v>15</v>
      </c>
      <c r="D176" s="41"/>
      <c r="E176" s="13">
        <f>E118-F118+E161</f>
        <v>0</v>
      </c>
      <c r="F176" s="12">
        <f>D118-F118+F161</f>
        <v>0</v>
      </c>
    </row>
    <row r="177" spans="2:6" ht="13.5" thickTop="1">
      <c r="B177" s="4"/>
      <c r="C177" s="9" t="s">
        <v>116</v>
      </c>
      <c r="D177" s="40">
        <f>D162+D160+D157+D154</f>
        <v>0</v>
      </c>
      <c r="E177" s="42">
        <f>E162+E160+E157+E154</f>
        <v>0</v>
      </c>
      <c r="F177" s="43">
        <f>F162+F160+F157+F154</f>
        <v>0</v>
      </c>
    </row>
    <row r="178" spans="2:6" ht="12.75">
      <c r="B178" s="4"/>
      <c r="C178" s="9" t="s">
        <v>138</v>
      </c>
      <c r="D178" s="40">
        <f>D177+D137-D65</f>
        <v>0</v>
      </c>
      <c r="E178" s="42">
        <f>E177+E137-E65</f>
        <v>0</v>
      </c>
      <c r="F178" s="43">
        <f>F177+F137-F65</f>
        <v>0</v>
      </c>
    </row>
    <row r="179" spans="2:6" ht="12.75">
      <c r="B179" s="4"/>
      <c r="C179" s="9" t="s">
        <v>117</v>
      </c>
      <c r="D179" s="40">
        <f>-(D153+D156+D159+D163)</f>
        <v>0</v>
      </c>
      <c r="E179" s="42">
        <f>-(E153+E156+E159+E163)</f>
        <v>0</v>
      </c>
      <c r="F179" s="43">
        <f>-(F153+F156+F159+F163)</f>
        <v>0</v>
      </c>
    </row>
    <row r="180" spans="2:6" ht="13.5" thickBot="1">
      <c r="B180" s="10"/>
      <c r="C180" s="11" t="s">
        <v>137</v>
      </c>
      <c r="D180" s="41">
        <f>D179+D143-D100</f>
        <v>0</v>
      </c>
      <c r="E180" s="44">
        <f>E179+E143-E101</f>
        <v>0</v>
      </c>
      <c r="F180" s="45">
        <f>F179+F143-F101</f>
        <v>0</v>
      </c>
    </row>
    <row r="181" spans="2:6" ht="13.5" thickTop="1">
      <c r="B181" s="4"/>
      <c r="C181" s="9" t="s">
        <v>139</v>
      </c>
      <c r="D181" s="40">
        <f>D27-D28-D29-D30</f>
        <v>0</v>
      </c>
      <c r="E181" s="42">
        <f>E27-E28-E29-E30</f>
        <v>0</v>
      </c>
      <c r="F181" s="43">
        <f>F27-F28-F29-F30</f>
        <v>0</v>
      </c>
    </row>
    <row r="182" spans="2:6" ht="12.75">
      <c r="B182" s="4"/>
      <c r="C182" s="9" t="s">
        <v>141</v>
      </c>
      <c r="D182" s="40">
        <f>D40-D41-D42-D43</f>
        <v>0</v>
      </c>
      <c r="E182" s="42">
        <f>E40-E41-E42-E43</f>
        <v>0</v>
      </c>
      <c r="F182" s="43">
        <f>F40-F41-F42-F43</f>
        <v>0</v>
      </c>
    </row>
    <row r="183" spans="2:6" ht="12.75">
      <c r="B183" s="4"/>
      <c r="C183" s="9" t="s">
        <v>143</v>
      </c>
      <c r="D183" s="40">
        <f>D45-D46-D47</f>
        <v>0</v>
      </c>
      <c r="E183" s="42">
        <f>E45-E46-E47</f>
        <v>0</v>
      </c>
      <c r="F183" s="43">
        <f>F45-F46-F47</f>
        <v>0</v>
      </c>
    </row>
    <row r="184" spans="2:6" ht="12.75">
      <c r="B184" s="4"/>
      <c r="C184" s="9" t="s">
        <v>140</v>
      </c>
      <c r="D184" s="40">
        <f>D51-D52-D53-D54</f>
        <v>0</v>
      </c>
      <c r="E184" s="42">
        <f>E51-E52-E53-E54</f>
        <v>0</v>
      </c>
      <c r="F184" s="43">
        <f>F51-F52-F53-F54</f>
        <v>0</v>
      </c>
    </row>
    <row r="185" spans="2:6" ht="12.75">
      <c r="B185" s="4"/>
      <c r="C185" s="9" t="s">
        <v>144</v>
      </c>
      <c r="D185" s="40">
        <f>D56-D57-D58</f>
        <v>0</v>
      </c>
      <c r="E185" s="42">
        <f>E56-E57-E58</f>
        <v>0</v>
      </c>
      <c r="F185" s="43">
        <f>F56-F57-F58</f>
        <v>0</v>
      </c>
    </row>
    <row r="186" spans="2:6" ht="13.5" thickBot="1">
      <c r="B186" s="15"/>
      <c r="C186" s="18" t="s">
        <v>146</v>
      </c>
      <c r="D186" s="46">
        <f>D59-D60-D61-D62-D63-D64</f>
        <v>0</v>
      </c>
      <c r="E186" s="47">
        <f>E59-E60-E61-E62-E63-E64</f>
        <v>0</v>
      </c>
      <c r="F186" s="48">
        <f>F59-F60-F61-F62-F63-F64</f>
        <v>0</v>
      </c>
    </row>
    <row r="187" spans="2:6" ht="13.5" thickTop="1">
      <c r="B187" s="4"/>
      <c r="C187" s="9" t="s">
        <v>145</v>
      </c>
      <c r="D187" s="40">
        <f>D86-D87-D88</f>
        <v>-500</v>
      </c>
      <c r="E187" s="42">
        <f>E86-E87-E88</f>
        <v>0</v>
      </c>
      <c r="F187" s="43">
        <f>F86-F87-F88</f>
        <v>0</v>
      </c>
    </row>
    <row r="188" spans="2:6" ht="13.5" thickBot="1">
      <c r="B188" s="10"/>
      <c r="C188" s="11" t="s">
        <v>142</v>
      </c>
      <c r="D188" s="41">
        <f>D94-D95-D96-D97</f>
        <v>0</v>
      </c>
      <c r="E188" s="44">
        <f>E94-E95-E96-E97</f>
        <v>0</v>
      </c>
      <c r="F188" s="45">
        <f>F94-F95-F96-F97</f>
        <v>0</v>
      </c>
    </row>
    <row r="189" ht="13.5" thickTop="1"/>
  </sheetData>
  <sheetProtection/>
  <mergeCells count="12">
    <mergeCell ref="B2:F2"/>
    <mergeCell ref="B16:B17"/>
    <mergeCell ref="C16:C17"/>
    <mergeCell ref="B70:B71"/>
    <mergeCell ref="C70:C71"/>
    <mergeCell ref="E130:F130"/>
    <mergeCell ref="B135:B136"/>
    <mergeCell ref="C135:C136"/>
    <mergeCell ref="E126:F126"/>
    <mergeCell ref="E127:F127"/>
    <mergeCell ref="E128:F128"/>
    <mergeCell ref="E129:F129"/>
  </mergeCells>
  <printOptions/>
  <pageMargins left="0.75" right="0.75" top="1" bottom="1" header="0.5" footer="0.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vgedik</dc:creator>
  <cp:keywords/>
  <dc:description/>
  <cp:lastModifiedBy>MARIA</cp:lastModifiedBy>
  <cp:lastPrinted>2016-08-01T11:24:41Z</cp:lastPrinted>
  <dcterms:created xsi:type="dcterms:W3CDTF">2010-06-01T05:30:12Z</dcterms:created>
  <dcterms:modified xsi:type="dcterms:W3CDTF">2017-01-11T11:21:43Z</dcterms:modified>
  <cp:category/>
  <cp:version/>
  <cp:contentType/>
  <cp:contentStatus/>
</cp:coreProperties>
</file>